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autoCompressPictures="0"/>
  <workbookProtection workbookPassword="F17F" lockStructure="1"/>
  <bookViews>
    <workbookView xWindow="0" yWindow="0" windowWidth="20610" windowHeight="11640" activeTab="2"/>
    <workbookView xWindow="0" yWindow="0" windowWidth="20610" windowHeight="11640"/>
  </bookViews>
  <sheets>
    <sheet name="Readiness Tool" sheetId="1" r:id="rId1"/>
    <sheet name="Glossary" sheetId="2" r:id="rId2"/>
    <sheet name="Score &amp; Report" sheetId="3" r:id="rId3"/>
    <sheet name="Workings 2.0" sheetId="5" state="hidden" r:id="rId4"/>
    <sheet name="Data Input Tab" sheetId="10" state="hidden" r:id="rId5"/>
  </sheets>
  <definedNames>
    <definedName name="_xlnm.Print_Area" localSheetId="0">'Readiness Tool'!$A$1:$Q$324</definedName>
    <definedName name="_xlnm.Print_Area" localSheetId="2">'Score &amp; Report'!$A$1:$M$88</definedName>
    <definedName name="_xlnm.Print_Titles" localSheetId="0">'Readiness Tool'!$1:$1</definedName>
    <definedName name="Z_A9A653DB_B78E_4A9E_91EE_8601DDF7E94F_.wvu.PrintArea" localSheetId="0" hidden="1">'Readiness Tool'!$A$2:$M$324</definedName>
    <definedName name="Z_A9A653DB_B78E_4A9E_91EE_8601DDF7E94F_.wvu.PrintArea" localSheetId="2" hidden="1">'Score &amp; Report'!$A$1:$M$92</definedName>
    <definedName name="Z_C0386C91_891B_456F_B5FE_6BD3EF6E792C_.wvu.PrintArea" localSheetId="0" hidden="1">'Readiness Tool'!$A$2:$M$324</definedName>
    <definedName name="Z_C0386C91_891B_456F_B5FE_6BD3EF6E792C_.wvu.PrintArea" localSheetId="2" hidden="1">'Score &amp; Report'!$A$1:$M$92</definedName>
    <definedName name="Z_C0386C91_891B_456F_B5FE_6BD3EF6E792C_.wvu.Rows" localSheetId="0" hidden="1">'Readiness Tool'!$294:$296,'Readiness Tool'!$321:$322</definedName>
  </definedNames>
  <calcPr calcId="162913"/>
  <customWorkbookViews>
    <customWorkbookView name="Ramsey, Evan - Personal View" guid="{C0386C91-891B-456F-B5FE-6BD3EF6E792C}" mergeInterval="0" personalView="1" maximized="1" xWindow="-1928" yWindow="5" windowWidth="1936" windowHeight="1056" tabRatio="564" activeSheetId="1"/>
    <customWorkbookView name="Thirer, Lisa - Personal View" guid="{A9A653DB-B78E-4A9E-91EE-8601DDF7E94F}" mergeInterval="0" personalView="1" maximized="1" xWindow="-8" yWindow="-8" windowWidth="1696" windowHeight="1026" activeSheetId="1"/>
  </customWorkbookViews>
  <fileRecoveryPr autoRecover="0"/>
  <extLst>
    <ext xmlns:mx="http://schemas.microsoft.com/office/mac/excel/2008/main" uri="http://schemas.microsoft.com/office/mac/excel/2008/main">
      <mx:ArchID Flags="2"/>
    </ext>
  </extLst>
</workbook>
</file>

<file path=xl/calcChain.xml><?xml version="1.0" encoding="utf-8"?>
<calcChain xmlns="http://schemas.openxmlformats.org/spreadsheetml/2006/main">
  <c r="AK10" i="10" l="1"/>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E10" i="10"/>
  <c r="D10" i="10"/>
  <c r="C10" i="10"/>
  <c r="B10" i="10"/>
  <c r="AY10" i="10" l="1"/>
  <c r="AZ10" i="10" s="1"/>
  <c r="BI10" i="10" s="1"/>
  <c r="AL10" i="10"/>
  <c r="AO10" i="10"/>
  <c r="AR10" i="10"/>
  <c r="AU10" i="10"/>
  <c r="BA10" i="10"/>
  <c r="AX10" i="10"/>
  <c r="BB10" i="10"/>
  <c r="BC10" i="10" s="1"/>
  <c r="BD10" i="10" s="1"/>
  <c r="AP10" i="10"/>
  <c r="AQ10" i="10" s="1"/>
  <c r="BF10" i="10" s="1"/>
  <c r="AS10" i="10"/>
  <c r="AT10" i="10" s="1"/>
  <c r="BG10" i="10" s="1"/>
  <c r="AV10" i="10"/>
  <c r="AW10" i="10" s="1"/>
  <c r="BH10" i="10" s="1"/>
  <c r="AM10" i="10"/>
  <c r="AN10" i="10" s="1"/>
  <c r="BB4" i="10"/>
  <c r="BC4" i="10" s="1"/>
  <c r="BD4" i="10" s="1"/>
  <c r="BB5" i="10"/>
  <c r="BC5" i="10" s="1"/>
  <c r="BD5" i="10" s="1"/>
  <c r="BB6" i="10"/>
  <c r="BC6" i="10" s="1"/>
  <c r="BD6" i="10" s="1"/>
  <c r="BB7" i="10"/>
  <c r="BC7" i="10" s="1"/>
  <c r="BD7" i="10" s="1"/>
  <c r="BB8" i="10"/>
  <c r="BC8" i="10" s="1"/>
  <c r="BD8" i="10" s="1"/>
  <c r="BA4" i="10"/>
  <c r="BA5" i="10"/>
  <c r="BA6" i="10"/>
  <c r="BA7" i="10"/>
  <c r="BA8" i="10"/>
  <c r="AY4" i="10"/>
  <c r="AZ4" i="10" s="1"/>
  <c r="BI4" i="10" s="1"/>
  <c r="AY5" i="10"/>
  <c r="AZ5" i="10" s="1"/>
  <c r="BI5" i="10" s="1"/>
  <c r="AY6" i="10"/>
  <c r="AZ6" i="10" s="1"/>
  <c r="BI6" i="10" s="1"/>
  <c r="AY7" i="10"/>
  <c r="AZ7" i="10" s="1"/>
  <c r="BI7" i="10" s="1"/>
  <c r="AY8" i="10"/>
  <c r="AZ8" i="10" s="1"/>
  <c r="BI8" i="10" s="1"/>
  <c r="AX4" i="10"/>
  <c r="AX5" i="10"/>
  <c r="AX6" i="10"/>
  <c r="AX7" i="10"/>
  <c r="AX8" i="10"/>
  <c r="AV4" i="10"/>
  <c r="AW4" i="10" s="1"/>
  <c r="BH4" i="10" s="1"/>
  <c r="AV5" i="10"/>
  <c r="AW5" i="10" s="1"/>
  <c r="BH5" i="10" s="1"/>
  <c r="AV6" i="10"/>
  <c r="AW6" i="10" s="1"/>
  <c r="BH6" i="10" s="1"/>
  <c r="AV7" i="10"/>
  <c r="AW7" i="10" s="1"/>
  <c r="BH7" i="10" s="1"/>
  <c r="AV8" i="10"/>
  <c r="AW8" i="10" s="1"/>
  <c r="BH8" i="10" s="1"/>
  <c r="AU4" i="10"/>
  <c r="AU5" i="10"/>
  <c r="AU6" i="10"/>
  <c r="AU7" i="10"/>
  <c r="AU8" i="10"/>
  <c r="AS4" i="10"/>
  <c r="AT4" i="10" s="1"/>
  <c r="BG4" i="10" s="1"/>
  <c r="AS5" i="10"/>
  <c r="AT5" i="10" s="1"/>
  <c r="BG5" i="10" s="1"/>
  <c r="AS6" i="10"/>
  <c r="AT6" i="10" s="1"/>
  <c r="BG6" i="10" s="1"/>
  <c r="AS7" i="10"/>
  <c r="AT7" i="10" s="1"/>
  <c r="BG7" i="10" s="1"/>
  <c r="AS8" i="10"/>
  <c r="AT8" i="10" s="1"/>
  <c r="BG8" i="10" s="1"/>
  <c r="AR4" i="10"/>
  <c r="AR5" i="10"/>
  <c r="AR6" i="10"/>
  <c r="AR7" i="10"/>
  <c r="AR8" i="10"/>
  <c r="AL4" i="10"/>
  <c r="AL5" i="10"/>
  <c r="AL6" i="10"/>
  <c r="AL7" i="10"/>
  <c r="AL8" i="10"/>
  <c r="AP4" i="10"/>
  <c r="AQ4" i="10" s="1"/>
  <c r="BF4" i="10" s="1"/>
  <c r="AP5" i="10"/>
  <c r="AQ5" i="10" s="1"/>
  <c r="BF5" i="10" s="1"/>
  <c r="AP6" i="10"/>
  <c r="AQ6" i="10" s="1"/>
  <c r="BF6" i="10" s="1"/>
  <c r="AP7" i="10"/>
  <c r="AQ7" i="10" s="1"/>
  <c r="BF7" i="10" s="1"/>
  <c r="AP8" i="10"/>
  <c r="AQ8" i="10" s="1"/>
  <c r="BF8" i="10" s="1"/>
  <c r="AO4" i="10"/>
  <c r="AO5" i="10"/>
  <c r="AO6" i="10"/>
  <c r="AO7" i="10"/>
  <c r="AO8" i="10"/>
  <c r="AM4" i="10"/>
  <c r="AN4" i="10" s="1"/>
  <c r="AM5" i="10"/>
  <c r="AN5" i="10" s="1"/>
  <c r="BE5" i="10" s="1"/>
  <c r="AM6" i="10"/>
  <c r="AN6" i="10" s="1"/>
  <c r="BE6" i="10" s="1"/>
  <c r="AM7" i="10"/>
  <c r="AN7" i="10" s="1"/>
  <c r="BE7" i="10" s="1"/>
  <c r="AM8" i="10"/>
  <c r="AN8" i="10" s="1"/>
  <c r="BE10" i="10" l="1"/>
  <c r="BJ10" i="10"/>
  <c r="BJ4" i="10"/>
  <c r="BE4" i="10"/>
  <c r="BJ8" i="10"/>
  <c r="BE8" i="10"/>
  <c r="BJ7" i="10"/>
  <c r="BJ6" i="10"/>
  <c r="BJ5" i="10"/>
  <c r="N9" i="10"/>
  <c r="O9" i="10"/>
  <c r="P9" i="10"/>
  <c r="Q9" i="10"/>
  <c r="R9" i="10"/>
  <c r="S9" i="10"/>
  <c r="T9" i="10"/>
  <c r="U9" i="10"/>
  <c r="V9" i="10"/>
  <c r="W9" i="10"/>
  <c r="X9" i="10"/>
  <c r="Y9" i="10"/>
  <c r="Z9" i="10"/>
  <c r="AA9" i="10"/>
  <c r="AB9" i="10"/>
  <c r="AC9" i="10"/>
  <c r="AD9" i="10"/>
  <c r="AE9" i="10"/>
  <c r="AF9" i="10"/>
  <c r="AG9" i="10"/>
  <c r="AH9" i="10"/>
  <c r="AI9" i="10"/>
  <c r="AJ9" i="10"/>
  <c r="AK9" i="10"/>
  <c r="AY9" i="10" l="1"/>
  <c r="AZ9" i="10" s="1"/>
  <c r="BI9" i="10" s="1"/>
  <c r="AX9" i="10"/>
  <c r="BA9" i="10"/>
  <c r="BB9" i="10"/>
  <c r="BC9" i="10" s="1"/>
  <c r="BD9" i="10" s="1"/>
  <c r="AU9" i="10"/>
  <c r="AV9" i="10"/>
  <c r="AW9" i="10" s="1"/>
  <c r="BH9" i="10" s="1"/>
  <c r="AR9" i="10"/>
  <c r="AS9" i="10"/>
  <c r="AT9" i="10" s="1"/>
  <c r="BG9" i="10" s="1"/>
  <c r="AP9" i="10"/>
  <c r="AQ9" i="10" s="1"/>
  <c r="BF9" i="10" s="1"/>
  <c r="AO9" i="10"/>
  <c r="AL9" i="10"/>
  <c r="AM9" i="10"/>
  <c r="AN9" i="10" s="1"/>
  <c r="AK3" i="10"/>
  <c r="AJ3" i="10"/>
  <c r="AI3" i="10"/>
  <c r="AH3" i="10"/>
  <c r="AG3" i="10"/>
  <c r="AF3" i="10"/>
  <c r="AE3" i="10"/>
  <c r="AD3" i="10"/>
  <c r="AC3" i="10"/>
  <c r="AB3" i="10"/>
  <c r="AA3" i="10"/>
  <c r="Z3" i="10"/>
  <c r="Y3" i="10"/>
  <c r="X3" i="10"/>
  <c r="W3" i="10"/>
  <c r="V3" i="10"/>
  <c r="U3" i="10"/>
  <c r="T3" i="10"/>
  <c r="S3" i="10"/>
  <c r="R3" i="10"/>
  <c r="Q3" i="10"/>
  <c r="P3" i="10"/>
  <c r="O3" i="10"/>
  <c r="N3" i="10"/>
  <c r="I9" i="5"/>
  <c r="I3" i="10" s="1"/>
  <c r="C9" i="5"/>
  <c r="C3" i="10" s="1"/>
  <c r="AH9" i="5"/>
  <c r="AI9" i="5"/>
  <c r="AJ9" i="5"/>
  <c r="AK9" i="5"/>
  <c r="AE9" i="5"/>
  <c r="AF9" i="5"/>
  <c r="AG9" i="5"/>
  <c r="Z9" i="5"/>
  <c r="AA9" i="5"/>
  <c r="AB9" i="5"/>
  <c r="AC9" i="5"/>
  <c r="AD9" i="5"/>
  <c r="V9" i="5"/>
  <c r="W9" i="5"/>
  <c r="X9" i="5"/>
  <c r="Y9" i="5"/>
  <c r="R9" i="5"/>
  <c r="S9" i="5"/>
  <c r="T9" i="5"/>
  <c r="U9" i="5"/>
  <c r="N9" i="5"/>
  <c r="O9" i="5"/>
  <c r="P9" i="5"/>
  <c r="Q9" i="5"/>
  <c r="D9" i="5"/>
  <c r="D3" i="10" s="1"/>
  <c r="E9" i="5"/>
  <c r="F9" i="5"/>
  <c r="F3" i="10" s="1"/>
  <c r="G9" i="5"/>
  <c r="H9" i="5"/>
  <c r="H3" i="10" s="1"/>
  <c r="J9" i="5"/>
  <c r="J3" i="10" s="1"/>
  <c r="K9" i="5"/>
  <c r="L9" i="5"/>
  <c r="M9" i="5"/>
  <c r="M3" i="10" s="1"/>
  <c r="B9" i="5"/>
  <c r="A4" i="5"/>
  <c r="F12" i="3"/>
  <c r="F11" i="3"/>
  <c r="F10" i="3"/>
  <c r="F9" i="3"/>
  <c r="F8" i="3"/>
  <c r="F7" i="3"/>
  <c r="F6" i="3"/>
  <c r="F5" i="3"/>
  <c r="BJ9" i="10" l="1"/>
  <c r="BE9" i="10"/>
  <c r="AM3" i="10"/>
  <c r="AN3" i="10" s="1"/>
  <c r="BE3" i="10" s="1"/>
  <c r="AL3" i="10"/>
  <c r="AO3" i="10"/>
  <c r="AP3" i="10"/>
  <c r="AQ3" i="10" s="1"/>
  <c r="BF3" i="10" s="1"/>
  <c r="AS3" i="10"/>
  <c r="AT3" i="10" s="1"/>
  <c r="BG3" i="10" s="1"/>
  <c r="AR3" i="10"/>
  <c r="AU3" i="10"/>
  <c r="AV3" i="10"/>
  <c r="AW3" i="10" s="1"/>
  <c r="BH3" i="10" s="1"/>
  <c r="BA3" i="10"/>
  <c r="BB3" i="10"/>
  <c r="BC3" i="10" s="1"/>
  <c r="BD3" i="10" s="1"/>
  <c r="AY3" i="10"/>
  <c r="AZ3" i="10" s="1"/>
  <c r="BI3" i="10" s="1"/>
  <c r="AX3" i="10"/>
  <c r="AL9" i="5"/>
  <c r="AM9" i="5" s="1"/>
  <c r="AN9" i="5" s="1"/>
  <c r="G5" i="5" s="1"/>
  <c r="AR9" i="5"/>
  <c r="B4" i="5"/>
  <c r="AU9" i="5"/>
  <c r="AV9" i="5" s="1"/>
  <c r="AW9" i="5" s="1"/>
  <c r="Q5" i="5" s="1"/>
  <c r="AO9" i="5"/>
  <c r="AP9" i="5" s="1"/>
  <c r="AQ9" i="5" s="1"/>
  <c r="J5" i="5" s="1"/>
  <c r="AX9" i="5"/>
  <c r="K3" i="10"/>
  <c r="L3" i="10"/>
  <c r="E3" i="10"/>
  <c r="G3" i="10"/>
  <c r="BA9" i="5"/>
  <c r="BB9" i="5" s="1"/>
  <c r="BC9" i="5" s="1"/>
  <c r="C5" i="5" l="1"/>
  <c r="AY9" i="5"/>
  <c r="AZ9" i="5" s="1"/>
  <c r="S5" i="5" s="1"/>
  <c r="C23" i="5" s="1"/>
  <c r="AS9" i="5"/>
  <c r="AT9" i="5" s="1"/>
  <c r="M5" i="5" s="1"/>
  <c r="C20" i="5" s="1"/>
  <c r="BJ3" i="10"/>
  <c r="C15" i="5"/>
  <c r="V5" i="5" l="1"/>
  <c r="A42" i="3"/>
  <c r="E29" i="3"/>
  <c r="A83" i="3"/>
  <c r="C24" i="5"/>
  <c r="D23" i="5" s="1"/>
  <c r="D24" i="5" s="1"/>
  <c r="C19" i="5"/>
  <c r="M6" i="5" s="1"/>
  <c r="E27" i="3"/>
  <c r="A63" i="3"/>
  <c r="E24" i="3"/>
  <c r="E25" i="3"/>
  <c r="C16" i="5"/>
  <c r="D15" i="5" s="1"/>
  <c r="D16" i="5" s="1"/>
  <c r="C22" i="5"/>
  <c r="D21" i="5" s="1"/>
  <c r="D22" i="5" s="1"/>
  <c r="G6" i="5"/>
  <c r="S6" i="5"/>
  <c r="D19" i="5"/>
  <c r="D20" i="5" s="1"/>
  <c r="C18" i="5"/>
  <c r="A51" i="3"/>
  <c r="C17" i="5"/>
  <c r="E26" i="3"/>
  <c r="A34" i="3" l="1"/>
  <c r="C26" i="5"/>
  <c r="D25" i="5" s="1"/>
  <c r="D26" i="5" s="1"/>
  <c r="C25" i="5"/>
  <c r="C6" i="5" s="1"/>
  <c r="C21" i="5"/>
  <c r="E28" i="3"/>
  <c r="A73" i="3"/>
  <c r="D17" i="5"/>
  <c r="D18" i="5" s="1"/>
  <c r="J6" i="5"/>
  <c r="Q6" i="5" l="1"/>
  <c r="B20" i="3"/>
  <c r="V6" i="5"/>
</calcChain>
</file>

<file path=xl/sharedStrings.xml><?xml version="1.0" encoding="utf-8"?>
<sst xmlns="http://schemas.openxmlformats.org/spreadsheetml/2006/main" count="399" uniqueCount="256">
  <si>
    <t>Fixed assets can include property (land, buildings, collection items) as well as furniture and equipment (desks, computers, printers, etc.).  Fixed Asset Investments are not to replace something that already exists, it is to purchase something new.  To calculate, simply add the total cost of the new fixed asset purchase.</t>
  </si>
  <si>
    <t>Needs Development</t>
  </si>
  <si>
    <t>Moderate</t>
  </si>
  <si>
    <t>Strong</t>
  </si>
  <si>
    <t>Number of Full Time Employees</t>
  </si>
  <si>
    <t>Number of Part Time Staff</t>
  </si>
  <si>
    <t>Number of Volunteers</t>
  </si>
  <si>
    <r>
      <t xml:space="preserve">Board-designated reserves are unrestricted net asset dollars set aside for a particular purpose as defined by the organization’s board of directors with management’s input. Funds are designated by the board and have a governing policy for releases or changes by the board. Thus, reserves provide more flexibility than </t>
    </r>
    <r>
      <rPr>
        <sz val="11"/>
        <rFont val="Calibri"/>
        <family val="2"/>
        <scheme val="minor"/>
      </rPr>
      <t>endowments,</t>
    </r>
    <r>
      <rPr>
        <b/>
        <sz val="11"/>
        <color rgb="FFFF0000"/>
        <rFont val="Calibri"/>
        <family val="2"/>
        <scheme val="minor"/>
      </rPr>
      <t xml:space="preserve"> </t>
    </r>
    <r>
      <rPr>
        <sz val="11"/>
        <color theme="1"/>
        <rFont val="Calibri"/>
        <family val="2"/>
        <scheme val="minor"/>
      </rPr>
      <t xml:space="preserve">which are permanently restricted by donors and cannot be released. </t>
    </r>
  </si>
  <si>
    <t xml:space="preserve">Operating Surplus: The excess of revenue over expenses during an accounting period. Surpluses can be measured before or after depreciation and non-operating activities.     Operating Surplus/Deficit calculation=  Operating Revenue (minus) Operating Expenses
</t>
  </si>
  <si>
    <t xml:space="preserve">Has the organization taken steps to assess their reputation and status within the community?  This may include: 
- Independent assessments to understand the organization's role/value to the community and community perception of the organization
- Willingness of community agencies and organizations to engage in collaboration and partnership
- Length of current partnerships and collaborations
</t>
  </si>
  <si>
    <t xml:space="preserve">Over the past 5 years, has the organization been able to accurately predict year-end results that track closely to planned budgets and/or forecasts?  </t>
  </si>
  <si>
    <t>Does the organization have experience negotiating with partners?  Has the organization engaged in any non-traditional funding arrangements such as performance-based contracts,  with Accountable Care Organizations or other forms of funding tied to achieving certain outcome-milestones?
- If so, was the organization successful at meeting outcomes and receiving payment?</t>
  </si>
  <si>
    <t xml:space="preserve">Does the organization engage  with funders, government, peers and/or national research entities to agree on shared metrics for key outcomes and access benchmark data? 
</t>
  </si>
  <si>
    <t xml:space="preserve">To what extent does the organization have a demonstrated track record of high-quality, long-term relationships with partners, including managing the following challenges:                                                                                                                                                                                                                
-Service Delivery Integration?    
-Sharing and Managing Data?  
- Negotiating Payment?  
</t>
  </si>
  <si>
    <t xml:space="preserve">   </t>
  </si>
  <si>
    <t xml:space="preserve">To what extent does the organization's leadership and Board have a clear evaluation process to assess their risk tolerance in pursuit of new opportunities and partnerships? </t>
  </si>
  <si>
    <t>Does the organization use collected data for both internal and external decisions and/or reporting, including for: 
• Compliance?
• Management to make strategic decisions on a weekly/monthly basis ?
• Staff &amp; management to make programmatic adjustments ?</t>
  </si>
  <si>
    <t xml:space="preserve">Additional comments/points to note:  </t>
  </si>
  <si>
    <t>Funds received as unrestricted or released from temporary restriction to cover operating expenses. Excluded are one-time/episodic sources of income (such as capital campaign receipts, realized/unrealized investment gains and losses, gains from sale of property, and/or other extraordinary items) and all restricted revenue).</t>
  </si>
  <si>
    <t>The regular costs of doing business. Excluded are one-time, extraordinary or capital items (such as funds passed through to other agencies, losses from sale of property, realized/unrealized investment gains or payments of debt principal).</t>
  </si>
  <si>
    <t>9.</t>
  </si>
  <si>
    <t>NEEDS DEVELOPMENT: The ability to measure &amp; collect data and measure performance is increasingly critical in the health sector, particularly in outcomes-oriented partnerships and contracts. The score the organization has received indicates they could have difficulty doing this and may well require further investment in this area.</t>
  </si>
  <si>
    <t>MODERATE: The ability to measure &amp;  collect data and measure performance is increasingly critical in the health sector, particularly in outcomes-oriented partnerships and contracts. This score indicates that the organization has some capabilities in this area, but further investment could be beneficial going forward.</t>
  </si>
  <si>
    <t>STRONG: The ability to measure &amp; collect data and measure performance is increasingly critical in the health sector, particularly in outcomes-oriented partnerships and contracts. The organization's score suggests notable ability in this area. Robust processes around how the organization collects, analyzes and reports on data should be maintained.</t>
  </si>
  <si>
    <t>13.</t>
  </si>
  <si>
    <t>Resources required to support the short and long-term health of the organization.  Both an Income Statement and Balance Sheet view of all the costs required for an organization to effectively deliver on programs/mission.  After covering day-to-day operating expenses- including overhead - nonprofits need surpluses sufficient to address their  balance sheet costs. 
Full cost is calculated as:  Total Expenses+ Working Capital + Reserves + Debt Principal Repayment + Fixed Asset Additions + Change Capital</t>
  </si>
  <si>
    <t>Operating Surplus/Deficit</t>
  </si>
  <si>
    <t>Operative Revenue</t>
  </si>
  <si>
    <t>Number of full time employees</t>
  </si>
  <si>
    <t>4.</t>
  </si>
  <si>
    <t>5.</t>
  </si>
  <si>
    <t>6.</t>
  </si>
  <si>
    <t>7.</t>
  </si>
  <si>
    <t>8.</t>
  </si>
  <si>
    <t>Partnership may include contracts, financing or collaboration with healthcare organizations, including hospital systems, managed care organizations, insurers, government or providers.</t>
  </si>
  <si>
    <t>MODERATE:  Understanding internal strengths, weaknesses and establishing a clear vision and purpose to partner are critical for a successful outcomes-oriented contract or partnership.  This score indicates the organization has some capacities in this area, however establishing clear assessments and processes to evaluate potential partners can still be developed.</t>
  </si>
  <si>
    <t>STRONG:  Understanding internal strengths, weaknesses and establishing a clear vision and purpose to partner are critical for a successful outcomes-oriented contract or partnership.   The organization appears to have strength in this area.  The organization should continue to review this in light of potential adaptations with outcomes contracts or partnerships.</t>
  </si>
  <si>
    <t>Partnership</t>
  </si>
  <si>
    <t>What is the organization's current budget size?</t>
  </si>
  <si>
    <t>How well does the organization attract and retain its staff?</t>
  </si>
  <si>
    <t>Operating Expenses</t>
  </si>
  <si>
    <t>Fixed Asset Investments</t>
  </si>
  <si>
    <t>Working Capital</t>
  </si>
  <si>
    <t>Reserve Needs</t>
  </si>
  <si>
    <t>Depreciation</t>
  </si>
  <si>
    <t>Depreciation is a non-cash expense that addresses the use of fixed capital assets over time, such as a building, vehicle, or equipment. Instead of recording an expense when fixed assets are purchased, an accounting entry essentially 'trades' cash for fixed assets - one asset type for another. Every year, a portion of the fixed assets' value is recorded as an expense. This may be calculated by simply dividing the fixed asset purchase equally over a set number of years expected to be its useful life – i.e. straight line depreciation - or according to a different formula.</t>
  </si>
  <si>
    <t xml:space="preserve">Theory of change clarifies an organization’s strategy to achieve its mission:
- Articulates what results an organization wants to be held accountable for
- Shows the link between target population, an organization’s activities, and the expected outcomes (sometimes called a logic model)
- Written in the form of a cause-and-effect statement (“if X then Y”)
</t>
  </si>
  <si>
    <t>Outcomes</t>
  </si>
  <si>
    <t>Full Cost</t>
  </si>
  <si>
    <t>MODERATE: The organization appears to have adequate staffing, but further work is suggested to understand the organization's relative strengths in this arena and improve the organization's  relative weaknesses.</t>
  </si>
  <si>
    <t>Organizational Alignment</t>
  </si>
  <si>
    <t>Section 4</t>
  </si>
  <si>
    <t>Section 3</t>
  </si>
  <si>
    <t>Section 6:</t>
  </si>
  <si>
    <t>MODERATE: The organization has scored adequately this area, but given the complex nature of potential outcomes/partnership contracts, further capacity may still be needed to help the organization navigate outcomes-oriented partnership agreements.</t>
  </si>
  <si>
    <t>The Purpose of this Tool</t>
  </si>
  <si>
    <t xml:space="preserve">http://www.nonprofitaccountingbasics.org/reporting-operations/budgeting-financial-planning </t>
  </si>
  <si>
    <t xml:space="preserve">https://eclkc.ohs.acf.hhs.gov/hslc/tta-system/operations/mang-sys/fiscal-mang/Whatiscashflow.htm </t>
  </si>
  <si>
    <t xml:space="preserve">https://www.guidestar.org/Articles.aspx?path=/rxa/news/articles/2012/board-roles-and-responsibilities.aspx </t>
  </si>
  <si>
    <t>STRONG: The organization appears to be able to capably articulate what it does and the value of its services.  Ensuring that the organization's value proposition can be communicated and modified for various audiences, as needed, is of important continued focus.</t>
  </si>
  <si>
    <t xml:space="preserve">STRONG: The organization likely has adequate experience to successfully negotiate outcomes and partnership-based contracts. However, the potential complexity that new contracts may have should not be underestimated. </t>
  </si>
  <si>
    <t>Term</t>
  </si>
  <si>
    <t>Definition</t>
  </si>
  <si>
    <t>Funds to maintain ordinary business operations during cash flow challenges that arise from predictable business cycles. Can address liquidity needs.</t>
  </si>
  <si>
    <t>Theory of Change</t>
  </si>
  <si>
    <t>Meaningful changes for those served by a program, generally defined as changes in knowledge, skills, attitudes, behavior, condition, or status. May be short-, medium- or long-term, and can focus on the individual, organization, system or community. Outcomes are not the same as outputs, which refer to the volume of a program's actions, such as number of people served or number of activities carried out.​</t>
  </si>
  <si>
    <t>Cash Flow Templates</t>
  </si>
  <si>
    <t>Budget Templates</t>
  </si>
  <si>
    <t xml:space="preserve">Basic Board Functions </t>
  </si>
  <si>
    <t>1.</t>
  </si>
  <si>
    <t>2.</t>
  </si>
  <si>
    <t>Address</t>
  </si>
  <si>
    <t>3.</t>
  </si>
  <si>
    <t>Number of part time staff</t>
  </si>
  <si>
    <t>Number of volunteers</t>
  </si>
  <si>
    <t>10.</t>
  </si>
  <si>
    <t>11.</t>
  </si>
  <si>
    <t>12.</t>
  </si>
  <si>
    <t>15.</t>
  </si>
  <si>
    <t>16.</t>
  </si>
  <si>
    <t>17.</t>
  </si>
  <si>
    <t>18.</t>
  </si>
  <si>
    <t>20.</t>
  </si>
  <si>
    <t>21.</t>
  </si>
  <si>
    <t>22.</t>
  </si>
  <si>
    <t>23.</t>
  </si>
  <si>
    <t>24.</t>
  </si>
  <si>
    <t>25.</t>
  </si>
  <si>
    <t>27.</t>
  </si>
  <si>
    <t>28.</t>
  </si>
  <si>
    <t>29.</t>
  </si>
  <si>
    <t>30.</t>
  </si>
  <si>
    <t>31.</t>
  </si>
  <si>
    <t>32.</t>
  </si>
  <si>
    <t>Name of Organization</t>
  </si>
  <si>
    <t>Financial Capabilities</t>
  </si>
  <si>
    <t>Measuring Performance</t>
  </si>
  <si>
    <t>People</t>
  </si>
  <si>
    <t>Partnerships &amp; Networks</t>
  </si>
  <si>
    <t>NEEDS DEVELOPMENT: New contracts in the healthcare sector will likely be complex and require significant negotiation as well as understanding of implications for the organization. The low score in this area indicates that further work will be needed to empower the organization in this area.</t>
  </si>
  <si>
    <t>Diagnostic Report</t>
  </si>
  <si>
    <t>Organization Information</t>
  </si>
  <si>
    <t>Individual Section Scores</t>
  </si>
  <si>
    <t>Section 1:</t>
  </si>
  <si>
    <t>Section 2:</t>
  </si>
  <si>
    <t>Section 5:</t>
  </si>
  <si>
    <t>What the organization does</t>
  </si>
  <si>
    <t>financial capabilities</t>
  </si>
  <si>
    <t>Workings for section graphs</t>
  </si>
  <si>
    <t>When was the organization established?</t>
  </si>
  <si>
    <t>14.</t>
  </si>
  <si>
    <t>19.</t>
  </si>
  <si>
    <t>26.</t>
  </si>
  <si>
    <t>Service Delivery</t>
  </si>
  <si>
    <t>The scoring and graphic below shows the areas in which the organization has relative strengths, and the areas in which the organization may need to build more capacity or make greater investment.  This also gives an indication of which areas may require more monitoring by any potential partners of the organization, and where potential risks may lie in a potential partnership.</t>
  </si>
  <si>
    <t>Total Readiness Score</t>
  </si>
  <si>
    <t>If the score is 34-66%</t>
  </si>
  <si>
    <t>If the score is above 66%</t>
  </si>
  <si>
    <r>
      <rPr>
        <b/>
        <sz val="11"/>
        <color indexed="8"/>
        <rFont val="Arial"/>
        <family val="2"/>
      </rPr>
      <t>If score is less than 34%</t>
    </r>
    <r>
      <rPr>
        <sz val="11"/>
        <color indexed="8"/>
        <rFont val="Arial"/>
        <family val="2"/>
      </rPr>
      <t xml:space="preserve"> </t>
    </r>
  </si>
  <si>
    <t>If the score is more than 66%</t>
  </si>
  <si>
    <t>If the score is less than 34%</t>
  </si>
  <si>
    <t xml:space="preserve">                                                                                                                               Development of this tool was generously supported by:</t>
  </si>
  <si>
    <r>
      <t>Which of the following best describes the geographic reach of the organization?</t>
    </r>
    <r>
      <rPr>
        <i/>
        <sz val="14"/>
        <color indexed="8"/>
        <rFont val="Arial"/>
        <family val="2"/>
      </rPr>
      <t xml:space="preserve"> </t>
    </r>
  </si>
  <si>
    <t>NEEDS DEVELOPMENT: Financial health and strong management practices will be extremely important for any organization working in outcomes-oriented contracts or partnerships.  While it is recognized that some financial health indicators may be aspirational for nonprofits, the ability to invest in infrastructure, staffing and programs is critical during partnership.  Consideration of how to capitalize the upfront expenses for partnership and a financial plan for the future should be assessed.   The score received for this section indicates that further attention is needed in Financial Capabilities.</t>
  </si>
  <si>
    <t xml:space="preserve">MODERATE: Financial health and strong management practices will be extremely important for any organization working in outcomes-oriented contracts or partnerships. While it is recognized that some financial health indicators may be aspirational for nonprofits, the ability to invest in infrastructure, staffing and programs is critical during partnership.    Consideration of how to capitalize the upfront expenses for partnership and a financial plan for the future should be assessed. The organization's score in this area indicates some strength, but further consideration of how to strengthen and adapt the organization's financial health and management practices should be undertaken. </t>
  </si>
  <si>
    <t>STRONG: Financial health and strong management practices will be extremely important for any organization working in outcomes-oriented contracts or partnerships. The ability to invest in infrastructure, staffing and programs is critical during partnership.  The organization appears to have sufficient financial health and management capabilities, but these should be reviewed in light of potential required adaptations with outcomes contracts or partnerships.</t>
  </si>
  <si>
    <t xml:space="preserve">In order to help organizations assess their readiness to partner, responses to  all of  the readiness questions have been combined to  provide an "Overall Readiness Score".  The higher the score, the stronger an organization is likely to be when partnering in outcomes-oriented health partnerships.  
The organization's total score has been broken down for each of the sections examined in the tool to identify areas of relative strength and those in need of further development.  A graphic representation of the organization's composite readiness is below followed by detailed component scores by capacity area.  </t>
  </si>
  <si>
    <t xml:space="preserve">http://www.nonprofitaccountingbasics.org/ </t>
  </si>
  <si>
    <t>http://www.buildhealthyplaces.org/measureup/measurement-tools/</t>
  </si>
  <si>
    <t xml:space="preserve">Organization's may identify areas through this tool that require further development. A variety of other tools exist to help partnership and individual organizations at different levels of maturity and in different situations and contexts. </t>
  </si>
  <si>
    <t>https://www.practicalplaybook.org/section/building-partnership</t>
  </si>
  <si>
    <t>http://ctb.ku.edu/en/toolkits</t>
  </si>
  <si>
    <t>To what extent is there an overall demand for the organization's product(s) or service(s) by the target population?   Demand is measured by data and demonstrated by people using the services, including, but not limited to, appointment logs, waitlists, requests from community agencies and payers.</t>
  </si>
  <si>
    <t>In what ways do the organization's programs align with what is available within the broader community?</t>
  </si>
  <si>
    <t xml:space="preserve">   In what ways does the organization have a  track record of working with and/or delivering its service(s) to target clients?</t>
  </si>
  <si>
    <t xml:space="preserve">To what extent does the organization's leadership team and board have a process to engage in strategic planning?  To what extent does the organization have a track record of thinking about plans for the future?  </t>
  </si>
  <si>
    <t>To what extent does the organization have program management staff with appropriate expertise, capacity and resources to:
- Deliver programs and services that have demonstrated success in achieving outcomes?
- Coordinate with peers to improve service delivery model for the benefit of the community?
- Work actively with organizational partners and networks?
- Act as champions to lead collaborative efforts?</t>
  </si>
  <si>
    <t xml:space="preserve">To what extent does the organization's leadership have the appropriate capacity and expertise to:                                                                                                                                                                            -Manage dynamic partner relations?                                                                                                                                                                                                                                                                -Engage with complex healthcare models or insurance plans?                                                                                                                                                                                                                 -Advocate for their contribution  in response to a potential partner's motivation? </t>
  </si>
  <si>
    <t>How well does the Board of Directors provide support to the organization through:
- Governance?
- Engagement of strategic planning?
- Oversight of financial and facility management?</t>
  </si>
  <si>
    <t xml:space="preserve">In what ways has the organization taken steps to engage with the community, national and potential parters through local networking, working groups or alliances? </t>
  </si>
  <si>
    <t>NEEDS DEVELOPMENT: It is important that the organization has enough staff and the necessary expertise at all levels, including at board level. The organization will likely need to review their staffing to engage successfully in outcomes-oriented partnership arrangements.</t>
  </si>
  <si>
    <t>STRONG: Although the organization has scored well in this area, they should continue to ensure they have the needed staff and expertise at all levels and that this can adapt to meet changing needs driven by outcomes-oriented partnerships that may require scaling.</t>
  </si>
  <si>
    <t xml:space="preserve">NEEDS DEVELOPMENT:  Understanding internal strengths, weaknesses and establishing a clear vision and purpose to partner are critical for a successful outcomes-oriented contract or partnership.   Without having an established process to evaluate common frameworks, cultures, values and patient care approaches,  the road to partnership will be difficult. It is recommended to have strong organizational alignment before proceeding.        </t>
  </si>
  <si>
    <r>
      <rPr>
        <b/>
        <i/>
        <u/>
        <sz val="16"/>
        <color indexed="8"/>
        <rFont val="Arial"/>
        <family val="2"/>
      </rPr>
      <t xml:space="preserve">Additional Tools &amp; Resources
</t>
    </r>
    <r>
      <rPr>
        <i/>
        <sz val="16"/>
        <color indexed="8"/>
        <rFont val="Arial"/>
        <family val="2"/>
      </rPr>
      <t xml:space="preserve">
</t>
    </r>
  </si>
  <si>
    <t>NEEDS DEVELOPMENT: The organization appears not to be able to clearly articulate what it does, or, demonstrate the value it offers to the target population.  This will likely be a barrier to attracting partners and outcomes-oriented work in the health space.</t>
  </si>
  <si>
    <t>MODERATE: The organization's ability to communicate what it does, or, the value of its services appears to be satisfactory, but some improvements in this area would likely help to attract appropriate partners and outcomes-oriented contracts.</t>
  </si>
  <si>
    <r>
      <t>Which of the following best describes the geographic reach of the organization?</t>
    </r>
    <r>
      <rPr>
        <i/>
        <sz val="11"/>
        <color theme="1"/>
        <rFont val="Calibri"/>
        <family val="2"/>
        <scheme val="minor"/>
      </rPr>
      <t xml:space="preserve"> (select from drop-down)</t>
    </r>
  </si>
  <si>
    <r>
      <t xml:space="preserve">Section 1 - Organization Fit with Partnership: Approach and Strategy   
</t>
    </r>
    <r>
      <rPr>
        <i/>
        <sz val="11"/>
        <color theme="1"/>
        <rFont val="Calibri"/>
        <family val="2"/>
        <scheme val="minor"/>
      </rPr>
      <t>This section asks questions about the organization's strategic fit with a current or potential partnership.</t>
    </r>
  </si>
  <si>
    <r>
      <t xml:space="preserve">Section 2 - Financial Capabilities 
 </t>
    </r>
    <r>
      <rPr>
        <i/>
        <sz val="11"/>
        <color theme="1"/>
        <rFont val="Calibri"/>
        <family val="2"/>
        <scheme val="minor"/>
      </rPr>
      <t>This section asks questions about the organization's financial health and financial management skills.</t>
    </r>
  </si>
  <si>
    <t xml:space="preserve">Over the past 5 years, has the organization demonstrated a history of stable operating surpluses,  unrestricted savings or other access to capital sufficient to:
- Meet the organization's regular and recurring expenses?
- Manage financial risk, including delays in reimbursement or deficits?
- Meet unexpected expenses, or one-time investments?
</t>
  </si>
  <si>
    <t xml:space="preserve">To what extent does the organization understand, advocate for and receive funding to cover the full cost of delivering its services or programs, taking into account operating expenses, depreciation, fixed asset investments, working capital and reserve needs?   </t>
  </si>
  <si>
    <t xml:space="preserve">Does the organization use financial management tools to guide operational planning and decision making?                                                                  
 Examples include:
- A multiyear budget? 
- A cash flow projection?
- A budget that models different scenarios of growth or other possible instances of organizational change?
- A management dashboard to track financial progress?  </t>
  </si>
  <si>
    <r>
      <t xml:space="preserve">Section 3 - Service Delivery 
 </t>
    </r>
    <r>
      <rPr>
        <i/>
        <sz val="11"/>
        <color theme="1"/>
        <rFont val="Calibri"/>
        <family val="2"/>
        <scheme val="minor"/>
      </rPr>
      <t>This section asks questions to assess the value</t>
    </r>
    <r>
      <rPr>
        <i/>
        <sz val="11"/>
        <color theme="1"/>
        <rFont val="Calibri"/>
        <family val="2"/>
        <scheme val="minor"/>
      </rPr>
      <t>of the organization's program or services and whether the are aligned with the need and demand of the community.</t>
    </r>
  </si>
  <si>
    <t>To what extent do the organization's product(s) and/or service(s) address and meet an ongoing or changing need of the community? The need for a product or service is demonstrated by reliable and current data or evidence, such as a community needs assessment.</t>
  </si>
  <si>
    <r>
      <t xml:space="preserve">Section 4 - Measuring Performance
</t>
    </r>
    <r>
      <rPr>
        <i/>
        <sz val="11"/>
        <color theme="1"/>
        <rFont val="Calibri"/>
        <family val="2"/>
        <scheme val="minor"/>
      </rPr>
      <t>This section asks questions about the organization's ability and processes to collect, measure, analyze and report on data.</t>
    </r>
  </si>
  <si>
    <t>Does the organization collect data to measure outputs and outcomes , and is it used to assess broader impact in the community?   Outputs refer to the volume of a program's actions, such as the number of people served or number of activities carried out.  Outcomes refer to meaningful change, demonstrated by a change in knowledge, skills, behavior or condition for an individual, group or community.  In order to assess outcomes and an impact on social determinants of health, an organization will often need to access other healthcare data outside of its own organization.</t>
  </si>
  <si>
    <r>
      <t xml:space="preserve">Section 5 - People
</t>
    </r>
    <r>
      <rPr>
        <i/>
        <sz val="11"/>
        <color theme="1"/>
        <rFont val="Calibri"/>
        <family val="2"/>
        <scheme val="minor"/>
      </rPr>
      <t>This section asks questions about the organization's staff, leadership and board and how they contribute to the organization's goals.</t>
    </r>
  </si>
  <si>
    <r>
      <t xml:space="preserve">Section 6 - Partnerships &amp; Networks
</t>
    </r>
    <r>
      <rPr>
        <i/>
        <sz val="11"/>
        <color theme="1"/>
        <rFont val="Calibri"/>
        <family val="2"/>
        <scheme val="minor"/>
      </rPr>
      <t>This section asks questions about how the organization engages with the community, current partners and broader social networks to achieve program success.</t>
    </r>
  </si>
  <si>
    <t>Response ID</t>
  </si>
  <si>
    <t>FC: Total</t>
  </si>
  <si>
    <t>FC: Adjusted Total</t>
  </si>
  <si>
    <t>FC: %</t>
  </si>
  <si>
    <t>SD: Total</t>
  </si>
  <si>
    <t>SD: Adjusted Total</t>
  </si>
  <si>
    <t>SD: %</t>
  </si>
  <si>
    <t>MP: Total</t>
  </si>
  <si>
    <t>MP: Adjusted Total</t>
  </si>
  <si>
    <t>MP: %</t>
  </si>
  <si>
    <t>PP: Total</t>
  </si>
  <si>
    <t>PP: Adjusted Total</t>
  </si>
  <si>
    <t>PP: %</t>
  </si>
  <si>
    <t>PN: Total</t>
  </si>
  <si>
    <t>PN: Adjusted Total</t>
  </si>
  <si>
    <t>PN: %</t>
  </si>
  <si>
    <t>OA: Total</t>
  </si>
  <si>
    <t>OA: Adjusted Total</t>
  </si>
  <si>
    <t>OA: %</t>
  </si>
  <si>
    <t>To be transferred to Cohort Tool</t>
  </si>
  <si>
    <t>Org Name</t>
  </si>
  <si>
    <t>Individual Section Score</t>
  </si>
  <si>
    <t>Section 1: Organizational Alignment</t>
  </si>
  <si>
    <t>Section 2: Financial Capabilities</t>
  </si>
  <si>
    <t>Section 3: Service Delivery</t>
  </si>
  <si>
    <t>Section 4: Measuring Performance</t>
  </si>
  <si>
    <t>Section 5: People</t>
  </si>
  <si>
    <t>Section 6: Partnerships &amp; Networks</t>
  </si>
  <si>
    <t>Readiness Score</t>
  </si>
  <si>
    <t xml:space="preserve">Total </t>
  </si>
  <si>
    <t>Your Response</t>
  </si>
  <si>
    <r>
      <t>Additional comments/points to note</t>
    </r>
    <r>
      <rPr>
        <sz val="11"/>
        <color indexed="8"/>
        <rFont val="Arial"/>
        <family val="2"/>
      </rPr>
      <t xml:space="preserve">:  </t>
    </r>
  </si>
  <si>
    <r>
      <t xml:space="preserve">To what extent does the organization have a clear mission, vision and </t>
    </r>
    <r>
      <rPr>
        <b/>
        <sz val="11"/>
        <color rgb="FF00B0F0"/>
        <rFont val="Arial"/>
        <family val="2"/>
      </rPr>
      <t>theory of change</t>
    </r>
    <r>
      <rPr>
        <b/>
        <sz val="11"/>
        <color theme="1"/>
        <rFont val="Arial"/>
        <family val="2"/>
      </rPr>
      <t xml:space="preserve">? Does it understand the </t>
    </r>
    <r>
      <rPr>
        <b/>
        <sz val="11"/>
        <color rgb="FF00B0F0"/>
        <rFont val="Arial"/>
        <family val="2"/>
      </rPr>
      <t>outcomes</t>
    </r>
    <r>
      <rPr>
        <b/>
        <sz val="11"/>
        <color theme="1"/>
        <rFont val="Arial"/>
        <family val="2"/>
      </rPr>
      <t xml:space="preserve"> that its different services are intended to have on those who use them?</t>
    </r>
  </si>
  <si>
    <r>
      <t>To what extent does the organization's leadership and Board have a clea</t>
    </r>
    <r>
      <rPr>
        <b/>
        <sz val="11"/>
        <rFont val="Arial"/>
        <family val="2"/>
      </rPr>
      <t>r evaluation</t>
    </r>
    <r>
      <rPr>
        <b/>
        <sz val="11"/>
        <color theme="1"/>
        <rFont val="Arial"/>
        <family val="2"/>
      </rPr>
      <t xml:space="preserve"> process to determine program fit with identified partners?  </t>
    </r>
  </si>
  <si>
    <t xml:space="preserve"> </t>
  </si>
  <si>
    <r>
      <t xml:space="preserve">Does the organization have systems, staff buy-in and dedicated personnel across multiple departments in place for the collection, analysis and management of data?  Data includes financial, operational and  </t>
    </r>
    <r>
      <rPr>
        <b/>
        <sz val="11"/>
        <color rgb="FF00B0F0"/>
        <rFont val="Arial"/>
        <family val="2"/>
      </rPr>
      <t>outcomes</t>
    </r>
    <r>
      <rPr>
        <b/>
        <sz val="11"/>
        <color theme="1"/>
        <rFont val="Arial"/>
        <family val="2"/>
      </rPr>
      <t>-related data.</t>
    </r>
  </si>
  <si>
    <t xml:space="preserve">  </t>
  </si>
  <si>
    <t>State</t>
  </si>
  <si>
    <t>Street</t>
  </si>
  <si>
    <t>City</t>
  </si>
  <si>
    <t>Zipcode</t>
  </si>
  <si>
    <t>CA</t>
  </si>
  <si>
    <t>ND</t>
  </si>
  <si>
    <t>MN</t>
  </si>
  <si>
    <t>Date Received</t>
  </si>
  <si>
    <t>Geographic Reach</t>
  </si>
  <si>
    <t>FTE</t>
  </si>
  <si>
    <t>PTE</t>
  </si>
  <si>
    <t>Volunteers</t>
  </si>
  <si>
    <t>Budget</t>
  </si>
  <si>
    <t>Date Readiness Survey Completed</t>
  </si>
  <si>
    <t>LSS of Northern California</t>
  </si>
  <si>
    <t>1465 Civic Court, Building D, Suite 810</t>
  </si>
  <si>
    <t>Concord</t>
  </si>
  <si>
    <t>Country</t>
  </si>
  <si>
    <t>Org Estb.</t>
  </si>
  <si>
    <t>Org. Estb</t>
  </si>
  <si>
    <t>Lutheran Social services of North Dakota</t>
  </si>
  <si>
    <t>3911 20th Ave S</t>
  </si>
  <si>
    <t>Fargo</t>
  </si>
  <si>
    <t>Lutheran Social Service of Minnesota</t>
  </si>
  <si>
    <t>2485 Como Ave</t>
  </si>
  <si>
    <t>Saint Paul</t>
  </si>
  <si>
    <t>Dummy Data 1</t>
  </si>
  <si>
    <t>Dummy Data 2</t>
  </si>
  <si>
    <t>Dummy Data 3</t>
  </si>
  <si>
    <t>NY</t>
  </si>
  <si>
    <t>LA</t>
  </si>
  <si>
    <t>NJ</t>
  </si>
  <si>
    <t>Partnerships &amp; Netowrk</t>
  </si>
  <si>
    <t xml:space="preserve">This tool is designed to give an indication of a community-based organization's readiness to engage in partnership with healthcare organizations to deliver outcomes related to social determinants of health. The purpose of the tool is to review key capacities likely required for successful outcomes-oriented partnerships, in an effort to identify the strengths and weaknesses an organization has, and to determine what capacity building and investment the organization may require before engaging in outcomes-oriented partnership arrangements. The tool is designed for self-assessment and internal use. It is not intended to evaluate potential partners.
This tool will ask 32 questions across 6 different areas.  It can be completed in one go, or over time. Each question has a slider, using a 0-10 system.  To answer the questions, move the slider to the position that best fits the organization according to the descriptions given. You can position each slider over a description entirely, or in between two different descriptions. The key is to be honest and position the slider where it most closely fits. Each question has a space to list examples as evidence so organizations can begin to articulate their value proposition.  
The outputs in the 'Score &amp; Report' tab uses the slider value and will summarize the answers given and provide an indication of where the organization sits for each of the capacities examined. All terms that are highlighted in blue are defined  in the "Glossary" tab. While the questions below represent characteristics of CBO's ready to engage in partnership, needing development in certain categories does not preclude organizations from moving forward with a partnership. We do, however, recommend taking a deeper look into those areas requiring  further development. </t>
  </si>
  <si>
    <r>
      <t>State</t>
    </r>
    <r>
      <rPr>
        <b/>
        <sz val="11"/>
        <color indexed="8"/>
        <rFont val="Calibri"/>
        <family val="2"/>
        <scheme val="minor"/>
      </rPr>
      <t xml:space="preserve"> </t>
    </r>
    <r>
      <rPr>
        <i/>
        <sz val="11"/>
        <color indexed="8"/>
        <rFont val="Calibri"/>
        <family val="2"/>
        <scheme val="minor"/>
      </rPr>
      <t>(select from drop-down)</t>
    </r>
  </si>
  <si>
    <t>FC: 13 Consistent surpluses, unrestricted savings</t>
  </si>
  <si>
    <t xml:space="preserve">FC: 14 Accurately predict year end </t>
  </si>
  <si>
    <t>FC: 15 Full cost coverage</t>
  </si>
  <si>
    <t>FC: 16 Fin Mgmt Tools</t>
  </si>
  <si>
    <t>SD: 17 Need</t>
  </si>
  <si>
    <t>SD: 18 Demand</t>
  </si>
  <si>
    <t xml:space="preserve">SD: 19 Track record </t>
  </si>
  <si>
    <t>SD: 20 Community alignment</t>
  </si>
  <si>
    <t>MP: 21 Data systems</t>
  </si>
  <si>
    <t>MP: 22 Collection output &amp; outcomes</t>
  </si>
  <si>
    <t>MP: 23 Use of data for decisions</t>
  </si>
  <si>
    <t>MP: 24 Sharing data across field</t>
  </si>
  <si>
    <t>PP: 25 Strategic Planning</t>
  </si>
  <si>
    <t>PP: 26 The right people</t>
  </si>
  <si>
    <t>PP: 28 retention</t>
  </si>
  <si>
    <t>PP: 27 The right leadership</t>
  </si>
  <si>
    <t>PP: 29 Board of directors</t>
  </si>
  <si>
    <t>PN: 30 Track record</t>
  </si>
  <si>
    <t>PN: 31 Engaging broader community</t>
  </si>
  <si>
    <t xml:space="preserve">PN: 32 Negotiation </t>
  </si>
  <si>
    <t>OA: 9 Mission, Vision, TOC</t>
  </si>
  <si>
    <t>OA: 10 Evaluation of Partners program</t>
  </si>
  <si>
    <t>OA: 11 Evaluation risk tolerance</t>
  </si>
  <si>
    <t>OA: 12 Self assessment of community perception</t>
  </si>
  <si>
    <t>PP: 28 Retention</t>
  </si>
  <si>
    <t>OA: 10 Evaluation of partners program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</si>
</sst>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
  </numFmts>
  <fonts count="60" x14ac:knownFonts="1">
    <font>
      <sz val="11"/>
      <color theme="1"/>
      <name val="Calibri"/>
      <family val="2"/>
      <scheme val="minor"/>
    </font>
    <font>
      <b/>
      <sz val="11"/>
      <color indexed="8"/>
      <name val="Arial"/>
      <family val="2"/>
    </font>
    <font>
      <sz val="11"/>
      <color indexed="8"/>
      <name val="Arial"/>
      <family val="2"/>
    </font>
    <font>
      <b/>
      <sz val="11"/>
      <color theme="1"/>
      <name val="Calibri"/>
      <family val="2"/>
      <scheme val="minor"/>
    </font>
    <font>
      <b/>
      <sz val="12"/>
      <color indexed="8"/>
      <name val="Arial"/>
      <family val="2"/>
    </font>
    <font>
      <i/>
      <sz val="11"/>
      <color theme="1"/>
      <name val="Calibri"/>
      <family val="2"/>
      <scheme val="minor"/>
    </font>
    <font>
      <sz val="11"/>
      <name val="Calibri"/>
      <family val="2"/>
      <scheme val="minor"/>
    </font>
    <font>
      <sz val="11"/>
      <color rgb="FF0070C0"/>
      <name val="Calibri"/>
      <family val="2"/>
      <scheme val="minor"/>
    </font>
    <font>
      <sz val="11"/>
      <color theme="1"/>
      <name val="Calibri"/>
      <family val="2"/>
      <scheme val="minor"/>
    </font>
    <font>
      <b/>
      <sz val="11"/>
      <color rgb="FFFF0000"/>
      <name val="Calibri"/>
      <family val="2"/>
      <scheme val="minor"/>
    </font>
    <font>
      <u/>
      <sz val="11"/>
      <color theme="10"/>
      <name val="Calibri"/>
      <family val="2"/>
      <scheme val="minor"/>
    </font>
    <font>
      <b/>
      <sz val="16"/>
      <color indexed="8"/>
      <name val="Arial"/>
      <family val="2"/>
    </font>
    <font>
      <b/>
      <sz val="16"/>
      <color theme="1"/>
      <name val="Calibri"/>
      <family val="2"/>
      <scheme val="minor"/>
    </font>
    <font>
      <b/>
      <sz val="16"/>
      <color indexed="10"/>
      <name val="Arial"/>
      <family val="2"/>
    </font>
    <font>
      <sz val="8"/>
      <name val="Verdana"/>
      <family val="2"/>
    </font>
    <font>
      <b/>
      <sz val="14"/>
      <color indexed="8"/>
      <name val="Arial"/>
      <family val="2"/>
    </font>
    <font>
      <i/>
      <sz val="14"/>
      <color indexed="8"/>
      <name val="Arial"/>
      <family val="2"/>
    </font>
    <font>
      <sz val="16"/>
      <color indexed="8"/>
      <name val="Arial"/>
      <family val="2"/>
    </font>
    <font>
      <sz val="16"/>
      <color theme="1"/>
      <name val="Calibri"/>
      <family val="2"/>
      <scheme val="minor"/>
    </font>
    <font>
      <b/>
      <u/>
      <sz val="16"/>
      <color indexed="8"/>
      <name val="Arial"/>
      <family val="2"/>
    </font>
    <font>
      <sz val="16"/>
      <color rgb="FF0070C0"/>
      <name val="Arial"/>
      <family val="2"/>
    </font>
    <font>
      <u/>
      <sz val="12"/>
      <color theme="10"/>
      <name val="Calibri"/>
      <family val="2"/>
      <scheme val="minor"/>
    </font>
    <font>
      <b/>
      <i/>
      <sz val="16"/>
      <color indexed="8"/>
      <name val="Arial"/>
      <family val="2"/>
    </font>
    <font>
      <b/>
      <i/>
      <u/>
      <sz val="16"/>
      <color indexed="8"/>
      <name val="Arial"/>
      <family val="2"/>
    </font>
    <font>
      <i/>
      <sz val="16"/>
      <color indexed="8"/>
      <name val="Arial"/>
      <family val="2"/>
    </font>
    <font>
      <i/>
      <sz val="16"/>
      <color rgb="FF0070C0"/>
      <name val="Arial"/>
      <family val="2"/>
    </font>
    <font>
      <sz val="11"/>
      <color indexed="8"/>
      <name val="Arial"/>
      <family val="2"/>
    </font>
    <font>
      <b/>
      <sz val="12"/>
      <color indexed="8"/>
      <name val="Arial"/>
      <family val="2"/>
    </font>
    <font>
      <sz val="11"/>
      <name val="Arial"/>
      <family val="2"/>
    </font>
    <font>
      <strike/>
      <sz val="11"/>
      <color indexed="8"/>
      <name val="Arial"/>
      <family val="2"/>
    </font>
    <font>
      <i/>
      <sz val="11"/>
      <color indexed="8"/>
      <name val="Arial"/>
      <family val="2"/>
    </font>
    <font>
      <b/>
      <sz val="11"/>
      <color indexed="8"/>
      <name val="Arial"/>
      <family val="2"/>
    </font>
    <font>
      <sz val="11"/>
      <color theme="1"/>
      <name val="Calibri"/>
      <family val="2"/>
      <scheme val="minor"/>
    </font>
    <font>
      <u/>
      <sz val="11"/>
      <color indexed="8"/>
      <name val="Arial"/>
      <family val="2"/>
    </font>
    <font>
      <b/>
      <sz val="11"/>
      <name val="Arial"/>
      <family val="2"/>
    </font>
    <font>
      <sz val="11"/>
      <color indexed="10"/>
      <name val="Arial"/>
      <family val="2"/>
    </font>
    <font>
      <sz val="11"/>
      <color rgb="FF00B0F0"/>
      <name val="Arial"/>
      <family val="2"/>
    </font>
    <font>
      <sz val="11"/>
      <color rgb="FFFF0000"/>
      <name val="Calibri"/>
      <family val="2"/>
      <scheme val="minor"/>
    </font>
    <font>
      <b/>
      <sz val="11"/>
      <color indexed="10"/>
      <name val="Arial"/>
      <family val="2"/>
    </font>
    <font>
      <b/>
      <sz val="11"/>
      <color rgb="FFFF0000"/>
      <name val="Calibri"/>
      <family val="2"/>
      <scheme val="minor"/>
    </font>
    <font>
      <sz val="11"/>
      <color theme="9" tint="-0.249977111117893"/>
      <name val="Arial"/>
      <family val="2"/>
    </font>
    <font>
      <strike/>
      <sz val="11"/>
      <name val="Arial"/>
      <family val="2"/>
    </font>
    <font>
      <sz val="14"/>
      <color rgb="FFFF0000"/>
      <name val="Calibri"/>
      <family val="2"/>
      <scheme val="minor"/>
    </font>
    <font>
      <sz val="14"/>
      <color indexed="10"/>
      <name val="Arial"/>
      <family val="2"/>
    </font>
    <font>
      <b/>
      <sz val="11"/>
      <color theme="0"/>
      <name val="Calibri"/>
      <family val="2"/>
      <scheme val="minor"/>
    </font>
    <font>
      <sz val="11"/>
      <color rgb="FFFF0000"/>
      <name val="Arial"/>
      <family val="2"/>
    </font>
    <font>
      <strike/>
      <sz val="11"/>
      <color rgb="FFFF0000"/>
      <name val="Arial"/>
      <family val="2"/>
    </font>
    <font>
      <u/>
      <sz val="11"/>
      <color rgb="FFFF0000"/>
      <name val="Arial"/>
      <family val="2"/>
    </font>
    <font>
      <i/>
      <sz val="11"/>
      <color rgb="FFFF0000"/>
      <name val="Arial"/>
      <family val="2"/>
    </font>
    <font>
      <b/>
      <sz val="11"/>
      <color rgb="FFFF0000"/>
      <name val="Arial"/>
      <family val="2"/>
    </font>
    <font>
      <sz val="11"/>
      <color theme="1" tint="4.9989318521683403E-2"/>
      <name val="Arial"/>
      <family val="2"/>
    </font>
    <font>
      <b/>
      <sz val="11"/>
      <color theme="1" tint="4.9989318521683403E-2"/>
      <name val="Arial"/>
      <family val="2"/>
    </font>
    <font>
      <b/>
      <sz val="11"/>
      <color rgb="FF00B0F0"/>
      <name val="Arial"/>
      <family val="2"/>
    </font>
    <font>
      <b/>
      <sz val="11"/>
      <color theme="1"/>
      <name val="Arial"/>
      <family val="2"/>
    </font>
    <font>
      <b/>
      <sz val="12"/>
      <color rgb="FFFF0000"/>
      <name val="Calibri"/>
      <family val="2"/>
      <scheme val="minor"/>
    </font>
    <font>
      <sz val="10"/>
      <color theme="1"/>
      <name val="Calibri"/>
      <family val="2"/>
      <scheme val="minor"/>
    </font>
    <font>
      <b/>
      <sz val="10"/>
      <color theme="1"/>
      <name val="Calibri"/>
      <family val="2"/>
      <scheme val="minor"/>
    </font>
    <font>
      <sz val="10"/>
      <color indexed="8"/>
      <name val="Calibri"/>
      <family val="2"/>
      <scheme val="minor"/>
    </font>
    <font>
      <b/>
      <sz val="11"/>
      <color indexed="8"/>
      <name val="Calibri"/>
      <family val="2"/>
      <scheme val="minor"/>
    </font>
    <font>
      <i/>
      <sz val="11"/>
      <color indexed="8"/>
      <name val="Calibri"/>
      <family val="2"/>
      <scheme val="minor"/>
    </font>
  </fonts>
  <fills count="23">
    <fill>
      <patternFill patternType="none"/>
    </fill>
    <fill>
      <patternFill patternType="gray125"/>
    </fill>
    <fill>
      <patternFill patternType="solid">
        <fgColor theme="5"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7"/>
        <bgColor indexed="64"/>
      </patternFill>
    </fill>
    <fill>
      <patternFill patternType="solid">
        <fgColor theme="9"/>
        <bgColor indexed="64"/>
      </patternFill>
    </fill>
    <fill>
      <patternFill patternType="solid">
        <fgColor rgb="FF6666FF"/>
        <bgColor indexed="64"/>
      </patternFill>
    </fill>
    <fill>
      <patternFill patternType="solid">
        <fgColor rgb="FF9966FF"/>
        <bgColor indexed="64"/>
      </patternFill>
    </fill>
    <fill>
      <patternFill patternType="solid">
        <fgColor theme="0" tint="-0.34998626667073579"/>
        <bgColor indexed="64"/>
      </patternFill>
    </fill>
    <fill>
      <patternFill patternType="solid">
        <fgColor rgb="FF81E3F7"/>
        <bgColor indexed="64"/>
      </patternFill>
    </fill>
    <fill>
      <patternFill patternType="solid">
        <fgColor theme="5"/>
        <bgColor indexed="64"/>
      </patternFill>
    </fill>
    <fill>
      <patternFill patternType="solid">
        <fgColor rgb="FFEDF583"/>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rgb="FF7F3FFF"/>
        <bgColor indexed="64"/>
      </patternFill>
    </fill>
    <fill>
      <patternFill patternType="solid">
        <fgColor rgb="FF3FD5F3"/>
        <bgColor indexed="64"/>
      </patternFill>
    </fill>
    <fill>
      <patternFill patternType="solid">
        <fgColor rgb="FFD76213"/>
        <bgColor indexed="64"/>
      </patternFill>
    </fill>
    <fill>
      <patternFill patternType="solid">
        <fgColor rgb="FF8A8A8A"/>
        <bgColor indexed="64"/>
      </patternFill>
    </fill>
    <fill>
      <patternFill patternType="solid">
        <fgColor theme="5" tint="0.39997558519241921"/>
        <bgColor indexed="64"/>
      </patternFill>
    </fill>
    <fill>
      <patternFill patternType="solid">
        <fgColor theme="6" tint="-0.499984740745262"/>
        <bgColor indexed="64"/>
      </patternFill>
    </fill>
  </fills>
  <borders count="30">
    <border>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style="thin">
        <color theme="2" tint="-0.499984740745262"/>
      </left>
      <right/>
      <top/>
      <bottom/>
      <diagonal/>
    </border>
    <border>
      <left/>
      <right style="thin">
        <color theme="2" tint="-0.499984740745262"/>
      </right>
      <top/>
      <bottom/>
      <diagonal/>
    </border>
    <border>
      <left style="thin">
        <color theme="2" tint="-0.499984740745262"/>
      </left>
      <right/>
      <top/>
      <bottom style="thin">
        <color theme="2" tint="-0.499984740745262"/>
      </bottom>
      <diagonal/>
    </border>
    <border>
      <left/>
      <right/>
      <top/>
      <bottom style="thin">
        <color theme="2" tint="-0.499984740745262"/>
      </bottom>
      <diagonal/>
    </border>
    <border>
      <left/>
      <right style="thin">
        <color theme="2" tint="-0.499984740745262"/>
      </right>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auto="1"/>
      </left>
      <right style="double">
        <color auto="1"/>
      </right>
      <top style="thin">
        <color auto="1"/>
      </top>
      <bottom style="thin">
        <color auto="1"/>
      </bottom>
      <diagonal/>
    </border>
    <border>
      <left style="thin">
        <color indexed="64"/>
      </left>
      <right style="thin">
        <color indexed="64"/>
      </right>
      <top/>
      <bottom style="thin">
        <color rgb="FF000000"/>
      </bottom>
      <diagonal/>
    </border>
  </borders>
  <cellStyleXfs count="4">
    <xf numFmtId="0" fontId="0" fillId="0" borderId="0"/>
    <xf numFmtId="44" fontId="8" fillId="0" borderId="0" applyFont="0" applyFill="0" applyBorder="0" applyAlignment="0" applyProtection="0"/>
    <xf numFmtId="0" fontId="10" fillId="0" borderId="0" applyNumberFormat="0" applyFill="0" applyBorder="0" applyAlignment="0" applyProtection="0"/>
    <xf numFmtId="9" fontId="8" fillId="0" borderId="0" applyFont="0" applyFill="0" applyBorder="0" applyAlignment="0" applyProtection="0"/>
  </cellStyleXfs>
  <cellXfs count="381">
    <xf numFmtId="0" fontId="0" fillId="0" borderId="0" xfId="0"/>
    <xf numFmtId="0" fontId="2" fillId="0" borderId="0" xfId="0" applyFont="1"/>
    <xf numFmtId="0" fontId="1" fillId="0" borderId="0" xfId="0" applyFont="1"/>
    <xf numFmtId="0" fontId="2" fillId="0" borderId="0" xfId="0" applyFont="1" applyAlignment="1">
      <alignment horizontal="left" vertical="top" wrapText="1"/>
    </xf>
    <xf numFmtId="0" fontId="1" fillId="0" borderId="0" xfId="0" applyFont="1" applyAlignment="1">
      <alignment horizontal="left" vertical="top" wrapText="1"/>
    </xf>
    <xf numFmtId="0" fontId="2" fillId="0" borderId="0" xfId="0" applyFont="1" applyAlignment="1">
      <alignment vertical="top" wrapText="1"/>
    </xf>
    <xf numFmtId="0" fontId="1" fillId="0" borderId="0" xfId="0" applyFont="1" applyAlignment="1">
      <alignment vertical="top" wrapText="1"/>
    </xf>
    <xf numFmtId="0" fontId="2" fillId="0" borderId="0" xfId="0" applyFont="1" applyAlignment="1">
      <alignment vertical="top" wrapText="1"/>
    </xf>
    <xf numFmtId="0" fontId="2" fillId="0" borderId="0" xfId="0" applyFont="1" applyFill="1" applyAlignment="1">
      <alignment horizontal="left" vertical="top" wrapText="1"/>
    </xf>
    <xf numFmtId="0" fontId="0" fillId="0" borderId="0" xfId="0"/>
    <xf numFmtId="0" fontId="2" fillId="0" borderId="0" xfId="0" applyFont="1" applyAlignment="1">
      <alignment horizontal="left" vertical="top" wrapText="1"/>
    </xf>
    <xf numFmtId="0" fontId="2" fillId="0" borderId="0" xfId="0" applyFont="1"/>
    <xf numFmtId="0" fontId="2" fillId="0" borderId="0" xfId="0" applyFont="1" applyAlignment="1">
      <alignment vertical="top"/>
    </xf>
    <xf numFmtId="0" fontId="1" fillId="0" borderId="0" xfId="0" applyFont="1" applyFill="1" applyAlignment="1">
      <alignment horizontal="left" vertical="top" wrapText="1"/>
    </xf>
    <xf numFmtId="0" fontId="0" fillId="0" borderId="0" xfId="0" applyFill="1"/>
    <xf numFmtId="0" fontId="12" fillId="0" borderId="0" xfId="0" applyFont="1" applyFill="1"/>
    <xf numFmtId="0" fontId="11" fillId="0" borderId="0" xfId="0" applyFont="1" applyFill="1" applyAlignment="1"/>
    <xf numFmtId="0" fontId="2" fillId="0" borderId="0" xfId="0" quotePrefix="1" applyFont="1"/>
    <xf numFmtId="0" fontId="0" fillId="0" borderId="0" xfId="0" applyFill="1" applyAlignment="1">
      <alignment horizontal="left"/>
    </xf>
    <xf numFmtId="0" fontId="5" fillId="5" borderId="0" xfId="0" applyFont="1" applyFill="1" applyProtection="1"/>
    <xf numFmtId="0" fontId="0" fillId="5" borderId="0" xfId="0" applyFill="1" applyProtection="1"/>
    <xf numFmtId="0" fontId="0" fillId="0" borderId="0" xfId="0" applyProtection="1"/>
    <xf numFmtId="0" fontId="3" fillId="5" borderId="0" xfId="0" applyFont="1" applyFill="1" applyAlignment="1" applyProtection="1">
      <alignment vertical="top"/>
    </xf>
    <xf numFmtId="0" fontId="0" fillId="0" borderId="0" xfId="0" applyFill="1" applyProtection="1"/>
    <xf numFmtId="0" fontId="3" fillId="4" borderId="0" xfId="0" applyFont="1" applyFill="1" applyAlignment="1" applyProtection="1">
      <alignment vertical="top"/>
    </xf>
    <xf numFmtId="0" fontId="0" fillId="4" borderId="0" xfId="0" applyFill="1" applyProtection="1"/>
    <xf numFmtId="0" fontId="0" fillId="4" borderId="0" xfId="0" applyFill="1" applyAlignment="1" applyProtection="1">
      <alignment horizontal="left" vertical="top" wrapText="1"/>
    </xf>
    <xf numFmtId="0" fontId="7" fillId="5" borderId="0" xfId="0" applyFont="1" applyFill="1" applyAlignment="1" applyProtection="1"/>
    <xf numFmtId="0" fontId="10" fillId="4" borderId="0" xfId="2" applyFill="1" applyAlignment="1" applyProtection="1"/>
    <xf numFmtId="0" fontId="7" fillId="4" borderId="0" xfId="0" applyFont="1" applyFill="1" applyAlignment="1" applyProtection="1"/>
    <xf numFmtId="0" fontId="3" fillId="5" borderId="0" xfId="0" applyFont="1" applyFill="1" applyAlignment="1" applyProtection="1">
      <alignment vertical="center"/>
    </xf>
    <xf numFmtId="0" fontId="3" fillId="4" borderId="0" xfId="0" applyFont="1" applyFill="1" applyAlignment="1" applyProtection="1">
      <alignment vertical="center"/>
    </xf>
    <xf numFmtId="0" fontId="3" fillId="5" borderId="0" xfId="0" applyFont="1" applyFill="1" applyAlignment="1" applyProtection="1">
      <alignment horizontal="left" vertical="top" indent="3"/>
    </xf>
    <xf numFmtId="0" fontId="3" fillId="4" borderId="0" xfId="0" applyFont="1" applyFill="1" applyAlignment="1" applyProtection="1">
      <alignment horizontal="left" vertical="top" indent="3"/>
    </xf>
    <xf numFmtId="0" fontId="0" fillId="4" borderId="0" xfId="0" applyFill="1" applyAlignment="1" applyProtection="1">
      <alignment horizontal="left" vertical="top"/>
    </xf>
    <xf numFmtId="0" fontId="0" fillId="5" borderId="0" xfId="0" applyFill="1" applyAlignment="1" applyProtection="1">
      <alignment horizontal="left" indent="3"/>
    </xf>
    <xf numFmtId="0" fontId="0" fillId="0" borderId="0" xfId="0" applyAlignment="1" applyProtection="1">
      <alignment horizontal="left" indent="3"/>
    </xf>
    <xf numFmtId="0" fontId="6" fillId="4" borderId="0" xfId="0" applyFont="1" applyFill="1" applyAlignment="1" applyProtection="1">
      <alignment horizontal="left" vertical="top" wrapText="1"/>
    </xf>
    <xf numFmtId="0" fontId="0" fillId="4" borderId="0" xfId="0" applyFill="1" applyAlignment="1" applyProtection="1">
      <alignment horizontal="left" indent="3"/>
    </xf>
    <xf numFmtId="0" fontId="15" fillId="0" borderId="0" xfId="0" applyFont="1" applyFill="1" applyAlignment="1">
      <alignment horizontal="center" vertical="center"/>
    </xf>
    <xf numFmtId="0" fontId="15" fillId="0" borderId="0" xfId="0" applyFont="1" applyAlignment="1">
      <alignment vertical="top" wrapText="1"/>
    </xf>
    <xf numFmtId="0" fontId="15" fillId="0" borderId="0" xfId="0" applyFont="1" applyFill="1" applyAlignment="1">
      <alignment horizontal="left" vertical="center"/>
    </xf>
    <xf numFmtId="0" fontId="11" fillId="0" borderId="0" xfId="0" applyFont="1" applyFill="1" applyAlignment="1">
      <alignment horizontal="left" vertical="center"/>
    </xf>
    <xf numFmtId="1" fontId="11" fillId="0" borderId="0" xfId="0" applyNumberFormat="1" applyFont="1" applyFill="1" applyAlignment="1">
      <alignment horizontal="center" vertical="center"/>
    </xf>
    <xf numFmtId="0" fontId="18" fillId="0" borderId="0" xfId="0" applyFont="1"/>
    <xf numFmtId="0" fontId="18" fillId="0" borderId="0" xfId="0" applyFont="1" applyFill="1"/>
    <xf numFmtId="0" fontId="18" fillId="0" borderId="0" xfId="0" applyFont="1" applyBorder="1"/>
    <xf numFmtId="0" fontId="17" fillId="0" borderId="6" xfId="0" applyFont="1" applyFill="1" applyBorder="1" applyAlignment="1">
      <alignment horizontal="left"/>
    </xf>
    <xf numFmtId="0" fontId="17" fillId="0" borderId="7" xfId="0" applyFont="1" applyFill="1" applyBorder="1" applyAlignment="1">
      <alignment horizontal="left"/>
    </xf>
    <xf numFmtId="0" fontId="19" fillId="0" borderId="7" xfId="0" applyFont="1" applyFill="1" applyBorder="1" applyAlignment="1">
      <alignment horizontal="center"/>
    </xf>
    <xf numFmtId="0" fontId="17" fillId="0" borderId="9" xfId="0" applyFont="1" applyFill="1" applyBorder="1" applyAlignment="1"/>
    <xf numFmtId="0" fontId="17" fillId="0" borderId="11" xfId="0" applyFont="1" applyFill="1" applyBorder="1" applyAlignment="1">
      <alignment vertical="top"/>
    </xf>
    <xf numFmtId="0" fontId="17" fillId="0" borderId="0" xfId="0" applyFont="1" applyFill="1" applyBorder="1" applyAlignment="1">
      <alignment vertical="top"/>
    </xf>
    <xf numFmtId="0" fontId="17" fillId="0" borderId="0" xfId="0" applyFont="1" applyFill="1" applyBorder="1" applyAlignment="1">
      <alignment horizontal="left" vertical="top"/>
    </xf>
    <xf numFmtId="9" fontId="17" fillId="0" borderId="0" xfId="0" applyNumberFormat="1" applyFont="1" applyFill="1" applyBorder="1" applyAlignment="1">
      <alignment vertical="top"/>
    </xf>
    <xf numFmtId="0" fontId="17" fillId="0" borderId="0" xfId="0" applyFont="1" applyAlignment="1">
      <alignment horizontal="left" vertical="center" wrapText="1"/>
    </xf>
    <xf numFmtId="0" fontId="17" fillId="0" borderId="0" xfId="0" applyFont="1"/>
    <xf numFmtId="0" fontId="19" fillId="0" borderId="0" xfId="0" applyFont="1" applyAlignment="1"/>
    <xf numFmtId="0" fontId="17" fillId="0" borderId="0" xfId="0" applyFont="1" applyAlignment="1">
      <alignment vertical="center" wrapText="1"/>
    </xf>
    <xf numFmtId="0" fontId="17" fillId="0" borderId="0" xfId="0" applyFont="1" applyAlignment="1">
      <alignment vertical="top"/>
    </xf>
    <xf numFmtId="0" fontId="17" fillId="0" borderId="0" xfId="0" applyFont="1" applyAlignment="1">
      <alignment vertical="top" wrapText="1"/>
    </xf>
    <xf numFmtId="0" fontId="15" fillId="0" borderId="0" xfId="0" applyFont="1" applyAlignment="1">
      <alignment vertical="top"/>
    </xf>
    <xf numFmtId="0" fontId="11" fillId="3" borderId="0" xfId="0" applyFont="1" applyFill="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wrapText="1"/>
    </xf>
    <xf numFmtId="0" fontId="11" fillId="0" borderId="0" xfId="0" applyFont="1" applyFill="1" applyAlignment="1">
      <alignment horizontal="center" vertical="center"/>
    </xf>
    <xf numFmtId="0" fontId="17" fillId="0" borderId="0" xfId="0" applyFont="1" applyAlignment="1">
      <alignment horizontal="center" vertical="center" wrapText="1"/>
    </xf>
    <xf numFmtId="0" fontId="10" fillId="0" borderId="0" xfId="2" applyAlignment="1">
      <alignment vertical="center" wrapText="1"/>
    </xf>
    <xf numFmtId="0" fontId="20" fillId="0" borderId="0" xfId="0" applyFont="1" applyAlignment="1">
      <alignment vertical="top" wrapText="1"/>
    </xf>
    <xf numFmtId="0" fontId="21" fillId="0" borderId="0" xfId="2" applyFont="1" applyAlignment="1">
      <alignment vertical="center" wrapText="1"/>
    </xf>
    <xf numFmtId="0" fontId="11" fillId="0" borderId="0" xfId="0" applyFont="1" applyFill="1" applyAlignment="1">
      <alignment horizontal="center" vertical="center"/>
    </xf>
    <xf numFmtId="0" fontId="19" fillId="0" borderId="0" xfId="0" applyFont="1" applyAlignment="1">
      <alignment horizontal="center"/>
    </xf>
    <xf numFmtId="0" fontId="17" fillId="0" borderId="0" xfId="0" applyFont="1" applyFill="1" applyAlignment="1">
      <alignment horizontal="center" vertical="center" wrapText="1"/>
    </xf>
    <xf numFmtId="0" fontId="11" fillId="3" borderId="0" xfId="0" applyFont="1" applyFill="1" applyAlignment="1">
      <alignment horizontal="center" vertical="center"/>
    </xf>
    <xf numFmtId="0" fontId="17" fillId="0" borderId="0" xfId="0" applyFont="1" applyAlignment="1">
      <alignment horizontal="left" vertical="center" wrapText="1"/>
    </xf>
    <xf numFmtId="0" fontId="22" fillId="0" borderId="14" xfId="0" applyFont="1" applyBorder="1" applyAlignment="1">
      <alignment horizontal="center" vertical="top" wrapText="1"/>
    </xf>
    <xf numFmtId="0" fontId="20" fillId="0" borderId="16" xfId="0" applyFont="1" applyBorder="1" applyAlignment="1">
      <alignment horizontal="center" vertical="top" wrapText="1"/>
    </xf>
    <xf numFmtId="0" fontId="10" fillId="5" borderId="0" xfId="2" applyFill="1" applyAlignment="1" applyProtection="1">
      <protection locked="0"/>
    </xf>
    <xf numFmtId="0" fontId="25" fillId="0" borderId="15" xfId="0" applyFont="1" applyBorder="1" applyAlignment="1" applyProtection="1">
      <alignment horizontal="center" vertical="center" wrapText="1"/>
      <protection locked="0"/>
    </xf>
    <xf numFmtId="0" fontId="26" fillId="0" borderId="0" xfId="0" applyFont="1" applyAlignment="1" applyProtection="1">
      <alignment horizontal="left" vertical="center"/>
    </xf>
    <xf numFmtId="0" fontId="26" fillId="0" borderId="0" xfId="0" applyFont="1" applyAlignment="1" applyProtection="1">
      <alignment vertical="top"/>
      <protection locked="0"/>
    </xf>
    <xf numFmtId="49" fontId="26" fillId="0" borderId="0" xfId="0" applyNumberFormat="1" applyFont="1" applyAlignment="1" applyProtection="1">
      <alignment horizontal="right" vertical="top"/>
    </xf>
    <xf numFmtId="0" fontId="26" fillId="0" borderId="0" xfId="0" applyFont="1" applyAlignment="1" applyProtection="1">
      <alignment vertical="top"/>
    </xf>
    <xf numFmtId="0" fontId="26" fillId="0" borderId="0" xfId="0" applyFont="1" applyBorder="1" applyAlignment="1" applyProtection="1">
      <alignment vertical="top"/>
      <protection locked="0"/>
    </xf>
    <xf numFmtId="0" fontId="26" fillId="0" borderId="0" xfId="0" applyFont="1" applyFill="1" applyBorder="1" applyAlignment="1" applyProtection="1">
      <alignment vertical="top"/>
      <protection locked="0"/>
    </xf>
    <xf numFmtId="49" fontId="31" fillId="0" borderId="0" xfId="0" applyNumberFormat="1" applyFont="1" applyAlignment="1" applyProtection="1">
      <alignment horizontal="right" vertical="top"/>
    </xf>
    <xf numFmtId="0" fontId="31" fillId="0" borderId="0" xfId="0" applyFont="1" applyAlignment="1" applyProtection="1">
      <alignment vertical="top"/>
    </xf>
    <xf numFmtId="0" fontId="30" fillId="0" borderId="0" xfId="0" applyFont="1" applyAlignment="1" applyProtection="1">
      <alignment vertical="top"/>
    </xf>
    <xf numFmtId="0" fontId="32" fillId="0" borderId="0" xfId="0" applyFont="1" applyAlignment="1" applyProtection="1">
      <alignment vertical="top" wrapText="1"/>
    </xf>
    <xf numFmtId="0" fontId="26" fillId="0" borderId="0" xfId="0" applyFont="1" applyAlignment="1" applyProtection="1">
      <alignment horizontal="left" vertical="top"/>
      <protection locked="0"/>
    </xf>
    <xf numFmtId="0" fontId="31" fillId="0" borderId="0" xfId="0" applyFont="1" applyAlignment="1" applyProtection="1">
      <alignment horizontal="left" vertical="top"/>
    </xf>
    <xf numFmtId="0" fontId="26" fillId="0" borderId="0" xfId="0" applyFont="1" applyBorder="1" applyAlignment="1" applyProtection="1">
      <alignment vertical="top"/>
    </xf>
    <xf numFmtId="0" fontId="35" fillId="0" borderId="0" xfId="0" applyFont="1" applyAlignment="1" applyProtection="1">
      <alignment vertical="top"/>
    </xf>
    <xf numFmtId="0" fontId="31" fillId="0" borderId="0" xfId="0" applyFont="1" applyFill="1" applyAlignment="1" applyProtection="1">
      <alignment horizontal="center" vertical="top"/>
    </xf>
    <xf numFmtId="49" fontId="26" fillId="0" borderId="0" xfId="0" applyNumberFormat="1" applyFont="1" applyAlignment="1" applyProtection="1">
      <alignment horizontal="right" vertical="top"/>
      <protection locked="0"/>
    </xf>
    <xf numFmtId="0" fontId="31" fillId="0" borderId="0" xfId="0" applyFont="1" applyFill="1" applyAlignment="1" applyProtection="1">
      <alignment horizontal="center" vertical="top"/>
      <protection locked="0"/>
    </xf>
    <xf numFmtId="0" fontId="26" fillId="0" borderId="0" xfId="0" applyFont="1" applyFill="1" applyAlignment="1" applyProtection="1">
      <alignment vertical="top" wrapText="1"/>
      <protection locked="0"/>
    </xf>
    <xf numFmtId="0" fontId="31" fillId="0" borderId="0" xfId="0" applyFont="1" applyAlignment="1" applyProtection="1">
      <alignment vertical="top" wrapText="1"/>
    </xf>
    <xf numFmtId="0" fontId="36" fillId="0" borderId="0" xfId="0" applyFont="1" applyAlignment="1" applyProtection="1">
      <alignment horizontal="left" vertical="top" wrapText="1"/>
      <protection locked="0"/>
    </xf>
    <xf numFmtId="0" fontId="36" fillId="0" borderId="0" xfId="0" applyFont="1" applyAlignment="1" applyProtection="1">
      <alignment horizontal="left" vertical="top" wrapText="1"/>
    </xf>
    <xf numFmtId="0" fontId="26" fillId="0" borderId="0" xfId="0" applyFont="1" applyFill="1" applyAlignment="1" applyProtection="1">
      <alignment horizontal="center" vertical="top" wrapText="1"/>
    </xf>
    <xf numFmtId="0" fontId="28" fillId="0" borderId="0" xfId="0" applyFont="1" applyFill="1" applyAlignment="1" applyProtection="1">
      <alignment horizontal="center" vertical="top" wrapText="1"/>
    </xf>
    <xf numFmtId="0" fontId="35" fillId="0" borderId="0" xfId="0" applyFont="1" applyAlignment="1" applyProtection="1">
      <alignment vertical="top" wrapText="1"/>
      <protection locked="0"/>
    </xf>
    <xf numFmtId="0" fontId="28" fillId="0" borderId="0" xfId="0" applyFont="1" applyAlignment="1" applyProtection="1">
      <alignment horizontal="center" vertical="top" wrapText="1"/>
    </xf>
    <xf numFmtId="0" fontId="32" fillId="0" borderId="0" xfId="0" applyFont="1" applyBorder="1" applyAlignment="1" applyProtection="1">
      <alignment horizontal="center" vertical="top" wrapText="1"/>
    </xf>
    <xf numFmtId="0" fontId="37" fillId="0" borderId="0" xfId="0" applyFont="1" applyBorder="1" applyAlignment="1" applyProtection="1">
      <alignment vertical="top" wrapText="1"/>
    </xf>
    <xf numFmtId="0" fontId="28" fillId="0" borderId="0" xfId="0" applyFont="1" applyBorder="1" applyAlignment="1" applyProtection="1">
      <alignment horizontal="center" vertical="top" wrapText="1"/>
    </xf>
    <xf numFmtId="0" fontId="28" fillId="0" borderId="0" xfId="0" applyFont="1" applyAlignment="1" applyProtection="1">
      <alignment horizontal="left" vertical="top" wrapText="1"/>
    </xf>
    <xf numFmtId="0" fontId="38" fillId="5" borderId="0" xfId="0" applyFont="1" applyFill="1" applyAlignment="1" applyProtection="1">
      <alignment vertical="top"/>
    </xf>
    <xf numFmtId="0" fontId="26" fillId="0" borderId="0" xfId="0" applyFont="1" applyFill="1" applyAlignment="1" applyProtection="1">
      <alignment vertical="top"/>
    </xf>
    <xf numFmtId="0" fontId="26" fillId="0" borderId="0" xfId="0" applyFont="1" applyAlignment="1" applyProtection="1">
      <alignment horizontal="center" vertical="top" wrapText="1"/>
    </xf>
    <xf numFmtId="0" fontId="32" fillId="0" borderId="0" xfId="0" applyFont="1" applyAlignment="1" applyProtection="1">
      <alignment horizontal="center" vertical="top" wrapText="1"/>
    </xf>
    <xf numFmtId="0" fontId="39" fillId="0" borderId="0" xfId="0" applyFont="1" applyAlignment="1" applyProtection="1">
      <alignment vertical="top" wrapText="1"/>
      <protection locked="0"/>
    </xf>
    <xf numFmtId="0" fontId="37" fillId="0" borderId="0" xfId="0" applyFont="1" applyAlignment="1" applyProtection="1">
      <alignment vertical="top" wrapText="1"/>
      <protection locked="0"/>
    </xf>
    <xf numFmtId="0" fontId="28" fillId="0" borderId="0" xfId="0" applyFont="1" applyAlignment="1" applyProtection="1">
      <alignment horizontal="center" vertical="top" wrapText="1"/>
      <protection locked="0"/>
    </xf>
    <xf numFmtId="0" fontId="28" fillId="0" borderId="0" xfId="0" applyFont="1" applyAlignment="1" applyProtection="1">
      <alignment vertical="top"/>
    </xf>
    <xf numFmtId="0" fontId="38" fillId="0" borderId="0" xfId="0" applyFont="1" applyAlignment="1" applyProtection="1">
      <alignment vertical="top"/>
    </xf>
    <xf numFmtId="0" fontId="28" fillId="0" borderId="0" xfId="0" applyFont="1" applyAlignment="1" applyProtection="1">
      <alignment horizontal="left" vertical="top" wrapText="1"/>
      <protection locked="0"/>
    </xf>
    <xf numFmtId="49" fontId="31" fillId="0" borderId="0" xfId="0" applyNumberFormat="1" applyFont="1" applyFill="1" applyAlignment="1" applyProtection="1">
      <alignment horizontal="right" vertical="top"/>
    </xf>
    <xf numFmtId="0" fontId="28" fillId="0" borderId="0" xfId="0" applyFont="1" applyAlignment="1" applyProtection="1">
      <alignment vertical="top" wrapText="1"/>
    </xf>
    <xf numFmtId="0" fontId="28" fillId="0" borderId="0" xfId="0" applyFont="1" applyAlignment="1" applyProtection="1">
      <alignment vertical="top" wrapText="1"/>
      <protection locked="0"/>
    </xf>
    <xf numFmtId="0" fontId="26" fillId="0" borderId="0" xfId="0" applyFont="1" applyBorder="1" applyAlignment="1" applyProtection="1">
      <alignment horizontal="center" vertical="top" wrapText="1"/>
    </xf>
    <xf numFmtId="0" fontId="28" fillId="0" borderId="0" xfId="0" applyFont="1" applyFill="1" applyAlignment="1" applyProtection="1">
      <alignment vertical="top"/>
    </xf>
    <xf numFmtId="0" fontId="26" fillId="0" borderId="0" xfId="0" applyFont="1" applyFill="1" applyAlignment="1" applyProtection="1">
      <alignment vertical="top"/>
      <protection locked="0"/>
    </xf>
    <xf numFmtId="0" fontId="27" fillId="0" borderId="0" xfId="0" applyFont="1" applyFill="1" applyAlignment="1" applyProtection="1">
      <alignment horizontal="center" vertical="top"/>
      <protection locked="0"/>
    </xf>
    <xf numFmtId="0" fontId="35" fillId="0" borderId="0" xfId="0" applyFont="1" applyAlignment="1" applyProtection="1">
      <alignment vertical="top" wrapText="1"/>
    </xf>
    <xf numFmtId="0" fontId="26" fillId="0" borderId="0" xfId="0" applyFont="1" applyAlignment="1" applyProtection="1">
      <alignment horizontal="left" vertical="top" wrapText="1"/>
    </xf>
    <xf numFmtId="49" fontId="31" fillId="0" borderId="0" xfId="0" applyNumberFormat="1" applyFont="1" applyAlignment="1" applyProtection="1">
      <alignment horizontal="right" vertical="top" wrapText="1"/>
    </xf>
    <xf numFmtId="0" fontId="26" fillId="0" borderId="0" xfId="0" applyFont="1" applyAlignment="1" applyProtection="1">
      <alignment vertical="top" wrapText="1"/>
    </xf>
    <xf numFmtId="0" fontId="28" fillId="0" borderId="0" xfId="0" applyFont="1" applyAlignment="1" applyProtection="1">
      <alignment horizontal="left" vertical="top"/>
      <protection locked="0"/>
    </xf>
    <xf numFmtId="49" fontId="34" fillId="0" borderId="0" xfId="0" applyNumberFormat="1" applyFont="1" applyAlignment="1" applyProtection="1">
      <alignment horizontal="right" vertical="top"/>
    </xf>
    <xf numFmtId="49" fontId="28" fillId="0" borderId="0" xfId="0" applyNumberFormat="1" applyFont="1" applyAlignment="1" applyProtection="1">
      <alignment horizontal="right" vertical="top"/>
      <protection locked="0"/>
    </xf>
    <xf numFmtId="0" fontId="28" fillId="0" borderId="0" xfId="0" applyFont="1" applyAlignment="1" applyProtection="1">
      <alignment vertical="top"/>
      <protection locked="0"/>
    </xf>
    <xf numFmtId="0" fontId="32" fillId="0" borderId="0" xfId="0" applyFont="1" applyAlignment="1" applyProtection="1">
      <alignment vertical="top"/>
      <protection locked="0"/>
    </xf>
    <xf numFmtId="49" fontId="28" fillId="0" borderId="0" xfId="0" applyNumberFormat="1" applyFont="1" applyAlignment="1" applyProtection="1">
      <alignment horizontal="right" vertical="top"/>
    </xf>
    <xf numFmtId="0" fontId="28" fillId="0" borderId="0" xfId="0" applyFont="1" applyFill="1" applyAlignment="1" applyProtection="1">
      <alignment vertical="top" wrapText="1"/>
    </xf>
    <xf numFmtId="0" fontId="26" fillId="0" borderId="0" xfId="0" applyFont="1" applyFill="1" applyAlignment="1" applyProtection="1">
      <alignment vertical="top" wrapText="1"/>
    </xf>
    <xf numFmtId="0" fontId="40" fillId="0" borderId="0" xfId="0" applyFont="1" applyAlignment="1" applyProtection="1">
      <alignment vertical="top" wrapText="1"/>
      <protection locked="0"/>
    </xf>
    <xf numFmtId="0" fontId="30" fillId="0" borderId="0" xfId="0" applyFont="1" applyAlignment="1" applyProtection="1">
      <alignment vertical="top"/>
      <protection locked="0"/>
    </xf>
    <xf numFmtId="0" fontId="42" fillId="0" borderId="0" xfId="0" applyFont="1" applyAlignment="1" applyProtection="1">
      <alignment horizontal="left" vertical="top"/>
    </xf>
    <xf numFmtId="0" fontId="43" fillId="0" borderId="0" xfId="0" applyFont="1" applyBorder="1" applyAlignment="1" applyProtection="1">
      <alignment vertical="top"/>
    </xf>
    <xf numFmtId="0" fontId="40" fillId="0" borderId="0" xfId="0" applyFont="1" applyAlignment="1" applyProtection="1">
      <alignment vertical="top"/>
    </xf>
    <xf numFmtId="0" fontId="29" fillId="0" borderId="0" xfId="0" applyFont="1" applyFill="1" applyAlignment="1" applyProtection="1">
      <alignment vertical="top"/>
    </xf>
    <xf numFmtId="0" fontId="0" fillId="0" borderId="3" xfId="0" applyBorder="1"/>
    <xf numFmtId="0" fontId="0" fillId="0" borderId="16" xfId="0" applyBorder="1"/>
    <xf numFmtId="0" fontId="0" fillId="6" borderId="16" xfId="0" applyFill="1" applyBorder="1"/>
    <xf numFmtId="0" fontId="0" fillId="7" borderId="16" xfId="0" applyFill="1" applyBorder="1"/>
    <xf numFmtId="0" fontId="0" fillId="9" borderId="16" xfId="0" applyFill="1" applyBorder="1"/>
    <xf numFmtId="0" fontId="0" fillId="11" borderId="16" xfId="0" applyFill="1" applyBorder="1"/>
    <xf numFmtId="0" fontId="0" fillId="12" borderId="16" xfId="0" applyFill="1" applyBorder="1"/>
    <xf numFmtId="0" fontId="0" fillId="10" borderId="16" xfId="0" applyFill="1" applyBorder="1"/>
    <xf numFmtId="0" fontId="0" fillId="0" borderId="2" xfId="0" applyBorder="1"/>
    <xf numFmtId="0" fontId="0" fillId="0" borderId="14" xfId="0" applyBorder="1"/>
    <xf numFmtId="1" fontId="0" fillId="0" borderId="14" xfId="0" applyNumberFormat="1" applyBorder="1"/>
    <xf numFmtId="0" fontId="44" fillId="8" borderId="4" xfId="0" applyFont="1" applyFill="1" applyBorder="1"/>
    <xf numFmtId="0" fontId="0" fillId="15" borderId="16" xfId="0" applyFill="1" applyBorder="1"/>
    <xf numFmtId="0" fontId="0" fillId="16" borderId="16" xfId="0" applyFill="1" applyBorder="1"/>
    <xf numFmtId="0" fontId="0" fillId="17" borderId="16" xfId="0" applyFill="1" applyBorder="1"/>
    <xf numFmtId="0" fontId="0" fillId="18" borderId="16" xfId="0" applyFill="1" applyBorder="1"/>
    <xf numFmtId="0" fontId="0" fillId="19" borderId="16" xfId="0" applyFill="1" applyBorder="1"/>
    <xf numFmtId="0" fontId="0" fillId="20" borderId="16" xfId="0" applyFill="1" applyBorder="1"/>
    <xf numFmtId="0" fontId="45" fillId="0" borderId="0" xfId="0" applyFont="1" applyAlignment="1" applyProtection="1">
      <alignment horizontal="left" vertical="center"/>
    </xf>
    <xf numFmtId="0" fontId="45" fillId="0" borderId="0" xfId="0" applyFont="1" applyAlignment="1" applyProtection="1">
      <alignment vertical="top"/>
      <protection locked="0"/>
    </xf>
    <xf numFmtId="0" fontId="45" fillId="0" borderId="0" xfId="0" applyFont="1" applyBorder="1" applyAlignment="1" applyProtection="1">
      <alignment vertical="top"/>
      <protection locked="0"/>
    </xf>
    <xf numFmtId="0" fontId="45" fillId="0" borderId="0" xfId="0" applyFont="1" applyFill="1" applyBorder="1" applyAlignment="1" applyProtection="1">
      <alignment vertical="top"/>
      <protection locked="0"/>
    </xf>
    <xf numFmtId="0" fontId="46" fillId="0" borderId="0" xfId="0" applyFont="1" applyAlignment="1" applyProtection="1">
      <alignment vertical="top"/>
      <protection locked="0"/>
    </xf>
    <xf numFmtId="0" fontId="45" fillId="0" borderId="0" xfId="0" applyFont="1" applyAlignment="1" applyProtection="1">
      <alignment vertical="top"/>
    </xf>
    <xf numFmtId="0" fontId="47" fillId="0" borderId="0" xfId="0" applyFont="1" applyBorder="1" applyAlignment="1" applyProtection="1">
      <alignment vertical="top"/>
    </xf>
    <xf numFmtId="0" fontId="45" fillId="0" borderId="0" xfId="0" applyFont="1" applyBorder="1" applyAlignment="1" applyProtection="1">
      <alignment vertical="top"/>
    </xf>
    <xf numFmtId="0" fontId="45" fillId="0" borderId="0" xfId="0" applyFont="1" applyAlignment="1" applyProtection="1">
      <alignment vertical="top" wrapText="1"/>
      <protection locked="0"/>
    </xf>
    <xf numFmtId="0" fontId="45" fillId="0" borderId="0" xfId="0" applyFont="1" applyAlignment="1" applyProtection="1">
      <alignment horizontal="center" vertical="top" wrapText="1"/>
    </xf>
    <xf numFmtId="0" fontId="45" fillId="5" borderId="0" xfId="0" applyFont="1" applyFill="1" applyAlignment="1" applyProtection="1">
      <alignment vertical="top"/>
    </xf>
    <xf numFmtId="0" fontId="45" fillId="0" borderId="0" xfId="0" applyFont="1" applyFill="1" applyAlignment="1" applyProtection="1">
      <alignment horizontal="center" vertical="top" wrapText="1"/>
    </xf>
    <xf numFmtId="0" fontId="45" fillId="0" borderId="0" xfId="0" applyFont="1" applyFill="1" applyAlignment="1" applyProtection="1">
      <alignment vertical="top"/>
    </xf>
    <xf numFmtId="0" fontId="45" fillId="0" borderId="0" xfId="0" applyFont="1" applyAlignment="1" applyProtection="1">
      <alignment horizontal="center" vertical="top" wrapText="1"/>
      <protection locked="0"/>
    </xf>
    <xf numFmtId="0" fontId="45" fillId="0" borderId="0" xfId="0" applyFont="1" applyAlignment="1" applyProtection="1">
      <alignment vertical="top" wrapText="1"/>
    </xf>
    <xf numFmtId="0" fontId="28" fillId="0" borderId="0" xfId="0" applyFont="1" applyAlignment="1" applyProtection="1">
      <alignment horizontal="center" vertical="top" wrapText="1"/>
    </xf>
    <xf numFmtId="0" fontId="26" fillId="0" borderId="0" xfId="0" applyFont="1" applyAlignment="1" applyProtection="1">
      <alignment horizontal="center" vertical="top" wrapText="1"/>
    </xf>
    <xf numFmtId="0" fontId="45" fillId="0" borderId="0" xfId="0" applyFont="1" applyBorder="1" applyAlignment="1" applyProtection="1">
      <alignment horizontal="center" vertical="top" wrapText="1"/>
    </xf>
    <xf numFmtId="0" fontId="31" fillId="0" borderId="0" xfId="0" applyFont="1" applyAlignment="1" applyProtection="1">
      <alignment horizontal="left" vertical="top"/>
    </xf>
    <xf numFmtId="49" fontId="31" fillId="0" borderId="0" xfId="0" applyNumberFormat="1" applyFont="1" applyAlignment="1" applyProtection="1">
      <alignment horizontal="right" vertical="top"/>
    </xf>
    <xf numFmtId="0" fontId="50" fillId="0" borderId="0" xfId="0" applyFont="1" applyAlignment="1" applyProtection="1">
      <alignment horizontal="center"/>
    </xf>
    <xf numFmtId="0" fontId="33" fillId="0" borderId="0" xfId="0" applyFont="1" applyBorder="1" applyAlignment="1" applyProtection="1">
      <alignment vertical="top"/>
    </xf>
    <xf numFmtId="0" fontId="1" fillId="0" borderId="0" xfId="0" applyFont="1" applyAlignment="1" applyProtection="1">
      <alignment vertical="top"/>
      <protection locked="0"/>
    </xf>
    <xf numFmtId="0" fontId="33" fillId="0" borderId="18" xfId="0" applyFont="1" applyBorder="1" applyAlignment="1" applyProtection="1">
      <alignment vertical="top"/>
    </xf>
    <xf numFmtId="0" fontId="45" fillId="0" borderId="19" xfId="0" applyFont="1" applyBorder="1" applyAlignment="1" applyProtection="1">
      <alignment vertical="top"/>
      <protection locked="0"/>
    </xf>
    <xf numFmtId="0" fontId="45" fillId="0" borderId="20" xfId="0" applyFont="1" applyBorder="1" applyAlignment="1" applyProtection="1">
      <alignment vertical="top"/>
      <protection locked="0"/>
    </xf>
    <xf numFmtId="0" fontId="26" fillId="0" borderId="21" xfId="0" applyFont="1" applyBorder="1" applyAlignment="1" applyProtection="1">
      <alignment vertical="top"/>
      <protection locked="0"/>
    </xf>
    <xf numFmtId="0" fontId="45" fillId="0" borderId="22" xfId="0" applyFont="1" applyBorder="1" applyAlignment="1" applyProtection="1">
      <alignment vertical="top"/>
      <protection locked="0"/>
    </xf>
    <xf numFmtId="0" fontId="26" fillId="0" borderId="21" xfId="0" applyFont="1" applyBorder="1" applyAlignment="1" applyProtection="1">
      <alignment vertical="top"/>
    </xf>
    <xf numFmtId="0" fontId="45" fillId="0" borderId="22" xfId="0" applyFont="1" applyBorder="1" applyAlignment="1" applyProtection="1">
      <alignment vertical="top"/>
    </xf>
    <xf numFmtId="0" fontId="26" fillId="0" borderId="23" xfId="0" applyFont="1" applyBorder="1" applyAlignment="1" applyProtection="1">
      <alignment vertical="top"/>
    </xf>
    <xf numFmtId="0" fontId="26" fillId="0" borderId="24" xfId="0" applyFont="1" applyBorder="1" applyAlignment="1" applyProtection="1">
      <alignment vertical="top"/>
    </xf>
    <xf numFmtId="0" fontId="26" fillId="0" borderId="25" xfId="0" applyFont="1" applyBorder="1" applyAlignment="1" applyProtection="1">
      <alignment vertical="top"/>
    </xf>
    <xf numFmtId="0" fontId="31" fillId="0" borderId="0" xfId="0" applyFont="1" applyFill="1" applyAlignment="1" applyProtection="1">
      <alignment horizontal="left" vertical="top"/>
    </xf>
    <xf numFmtId="2" fontId="26" fillId="0" borderId="0" xfId="1" applyNumberFormat="1" applyFont="1" applyFill="1" applyAlignment="1" applyProtection="1">
      <alignment horizontal="left" vertical="top"/>
      <protection locked="0"/>
    </xf>
    <xf numFmtId="0" fontId="45" fillId="0" borderId="0" xfId="0" applyFont="1" applyFill="1" applyAlignment="1" applyProtection="1">
      <alignment vertical="top"/>
      <protection locked="0"/>
    </xf>
    <xf numFmtId="0" fontId="51" fillId="21" borderId="0" xfId="0" applyFont="1" applyFill="1" applyAlignment="1" applyProtection="1">
      <alignment horizontal="center" vertical="center"/>
    </xf>
    <xf numFmtId="0" fontId="26" fillId="0" borderId="22" xfId="0" applyFont="1" applyBorder="1" applyAlignment="1" applyProtection="1">
      <alignment vertical="top"/>
    </xf>
    <xf numFmtId="0" fontId="26" fillId="0" borderId="23" xfId="0" applyFont="1" applyBorder="1" applyAlignment="1" applyProtection="1">
      <alignment vertical="top"/>
      <protection locked="0"/>
    </xf>
    <xf numFmtId="0" fontId="45" fillId="0" borderId="24" xfId="0" applyFont="1" applyBorder="1" applyAlignment="1" applyProtection="1">
      <alignment vertical="top"/>
      <protection locked="0"/>
    </xf>
    <xf numFmtId="0" fontId="45" fillId="0" borderId="25" xfId="0" applyFont="1" applyBorder="1" applyAlignment="1" applyProtection="1">
      <alignment vertical="top"/>
      <protection locked="0"/>
    </xf>
    <xf numFmtId="0" fontId="45" fillId="0" borderId="24" xfId="0" applyFont="1" applyBorder="1" applyAlignment="1" applyProtection="1">
      <alignment vertical="top"/>
    </xf>
    <xf numFmtId="0" fontId="45" fillId="0" borderId="25" xfId="0" applyFont="1" applyBorder="1" applyAlignment="1" applyProtection="1">
      <alignment vertical="top"/>
    </xf>
    <xf numFmtId="0" fontId="26" fillId="0" borderId="19" xfId="0" applyFont="1" applyBorder="1" applyAlignment="1" applyProtection="1">
      <alignment vertical="top"/>
      <protection locked="0"/>
    </xf>
    <xf numFmtId="0" fontId="26" fillId="0" borderId="20" xfId="0" applyFont="1" applyBorder="1" applyAlignment="1" applyProtection="1">
      <alignment vertical="top"/>
      <protection locked="0"/>
    </xf>
    <xf numFmtId="0" fontId="33" fillId="0" borderId="21" xfId="0" applyFont="1" applyBorder="1" applyAlignment="1" applyProtection="1">
      <alignment vertical="top"/>
    </xf>
    <xf numFmtId="0" fontId="34" fillId="0" borderId="0" xfId="0" applyFont="1" applyAlignment="1" applyProtection="1">
      <alignment vertical="top" wrapText="1"/>
    </xf>
    <xf numFmtId="0" fontId="47" fillId="0" borderId="19" xfId="0" applyFont="1" applyBorder="1" applyAlignment="1" applyProtection="1">
      <alignment vertical="top"/>
    </xf>
    <xf numFmtId="0" fontId="31" fillId="0" borderId="0" xfId="0" applyFont="1" applyFill="1" applyAlignment="1" applyProtection="1">
      <alignment vertical="top" wrapText="1"/>
    </xf>
    <xf numFmtId="0" fontId="34" fillId="0" borderId="0" xfId="0" applyFont="1" applyFill="1" applyAlignment="1" applyProtection="1">
      <alignment vertical="top" wrapText="1"/>
    </xf>
    <xf numFmtId="0" fontId="28" fillId="0" borderId="0" xfId="0" applyFont="1" applyFill="1" applyBorder="1" applyAlignment="1" applyProtection="1">
      <alignment horizontal="center" vertical="top" wrapText="1"/>
    </xf>
    <xf numFmtId="0" fontId="26" fillId="0" borderId="22" xfId="0" applyFont="1" applyBorder="1" applyAlignment="1" applyProtection="1">
      <alignment vertical="top"/>
      <protection locked="0"/>
    </xf>
    <xf numFmtId="0" fontId="32" fillId="0" borderId="23" xfId="0" applyFont="1" applyBorder="1" applyAlignment="1" applyProtection="1">
      <alignment horizontal="center" vertical="top" wrapText="1"/>
    </xf>
    <xf numFmtId="0" fontId="28" fillId="0" borderId="24" xfId="0" applyFont="1" applyFill="1" applyBorder="1" applyAlignment="1" applyProtection="1">
      <alignment horizontal="center" vertical="top" wrapText="1"/>
    </xf>
    <xf numFmtId="0" fontId="28" fillId="0" borderId="25" xfId="0" applyFont="1" applyFill="1" applyBorder="1" applyAlignment="1" applyProtection="1">
      <alignment horizontal="center" vertical="top" wrapText="1"/>
    </xf>
    <xf numFmtId="0" fontId="45" fillId="0" borderId="0" xfId="0" applyFont="1" applyBorder="1" applyAlignment="1" applyProtection="1">
      <alignment vertical="top" wrapText="1"/>
    </xf>
    <xf numFmtId="0" fontId="48" fillId="0" borderId="0" xfId="0" applyFont="1" applyBorder="1" applyAlignment="1" applyProtection="1">
      <alignment vertical="top" wrapText="1"/>
    </xf>
    <xf numFmtId="0" fontId="26" fillId="0" borderId="24" xfId="0" applyFont="1" applyBorder="1" applyAlignment="1" applyProtection="1">
      <alignment vertical="top"/>
      <protection locked="0"/>
    </xf>
    <xf numFmtId="0" fontId="26" fillId="0" borderId="25" xfId="0" applyFont="1" applyBorder="1" applyAlignment="1" applyProtection="1">
      <alignment vertical="top"/>
      <protection locked="0"/>
    </xf>
    <xf numFmtId="0" fontId="33" fillId="0" borderId="19" xfId="0" applyFont="1" applyBorder="1" applyAlignment="1" applyProtection="1">
      <alignment vertical="top"/>
    </xf>
    <xf numFmtId="0" fontId="26" fillId="0" borderId="19" xfId="0" applyFont="1" applyBorder="1" applyAlignment="1" applyProtection="1">
      <alignment vertical="top"/>
    </xf>
    <xf numFmtId="0" fontId="26" fillId="0" borderId="20" xfId="0" applyFont="1" applyBorder="1" applyAlignment="1" applyProtection="1">
      <alignment vertical="top"/>
    </xf>
    <xf numFmtId="0" fontId="39" fillId="0" borderId="0" xfId="0" applyFont="1" applyBorder="1" applyAlignment="1" applyProtection="1">
      <alignment vertical="top" wrapText="1"/>
      <protection locked="0"/>
    </xf>
    <xf numFmtId="0" fontId="35" fillId="0" borderId="0" xfId="0" applyFont="1" applyBorder="1" applyAlignment="1" applyProtection="1">
      <alignment vertical="top"/>
      <protection locked="0"/>
    </xf>
    <xf numFmtId="0" fontId="35" fillId="0" borderId="0" xfId="0" applyFont="1" applyBorder="1" applyAlignment="1" applyProtection="1">
      <alignment horizontal="center" vertical="top" wrapText="1"/>
      <protection locked="0"/>
    </xf>
    <xf numFmtId="0" fontId="37" fillId="0" borderId="0" xfId="0" applyFont="1" applyFill="1" applyBorder="1" applyAlignment="1" applyProtection="1">
      <alignment vertical="top"/>
      <protection locked="0"/>
    </xf>
    <xf numFmtId="0" fontId="37" fillId="0" borderId="0" xfId="0" applyFont="1" applyBorder="1" applyAlignment="1" applyProtection="1">
      <alignment vertical="top" wrapText="1"/>
      <protection locked="0"/>
    </xf>
    <xf numFmtId="0" fontId="35" fillId="0" borderId="0" xfId="0" applyFont="1" applyFill="1" applyBorder="1" applyAlignment="1" applyProtection="1">
      <alignment vertical="top"/>
    </xf>
    <xf numFmtId="0" fontId="35" fillId="0" borderId="0" xfId="0" applyFont="1" applyFill="1" applyBorder="1" applyAlignment="1" applyProtection="1">
      <alignment vertical="top" wrapText="1"/>
      <protection locked="0"/>
    </xf>
    <xf numFmtId="0" fontId="38" fillId="0" borderId="0" xfId="0" applyFont="1" applyFill="1" applyBorder="1" applyAlignment="1" applyProtection="1">
      <alignment vertical="top"/>
      <protection locked="0"/>
    </xf>
    <xf numFmtId="0" fontId="37" fillId="0" borderId="0" xfId="0" applyFont="1" applyBorder="1" applyAlignment="1" applyProtection="1">
      <alignment horizontal="center" vertical="top" wrapText="1"/>
    </xf>
    <xf numFmtId="0" fontId="38" fillId="0" borderId="0" xfId="0" applyFont="1" applyBorder="1" applyAlignment="1" applyProtection="1">
      <alignment vertical="top"/>
    </xf>
    <xf numFmtId="0" fontId="28" fillId="0" borderId="0" xfId="0" applyFont="1" applyBorder="1" applyAlignment="1" applyProtection="1">
      <alignment vertical="top"/>
    </xf>
    <xf numFmtId="0" fontId="37" fillId="0" borderId="21" xfId="0" applyFont="1" applyFill="1" applyBorder="1" applyAlignment="1" applyProtection="1">
      <alignment vertical="top"/>
      <protection locked="0"/>
    </xf>
    <xf numFmtId="0" fontId="37" fillId="0" borderId="23" xfId="0" applyFont="1" applyFill="1" applyBorder="1" applyAlignment="1" applyProtection="1">
      <alignment vertical="top"/>
      <protection locked="0"/>
    </xf>
    <xf numFmtId="0" fontId="35" fillId="0" borderId="21" xfId="0" applyFont="1" applyFill="1" applyBorder="1" applyAlignment="1" applyProtection="1">
      <alignment vertical="top" wrapText="1"/>
      <protection locked="0"/>
    </xf>
    <xf numFmtId="0" fontId="35" fillId="0" borderId="22" xfId="0" applyFont="1" applyFill="1" applyBorder="1" applyAlignment="1" applyProtection="1">
      <alignment vertical="top" wrapText="1"/>
      <protection locked="0"/>
    </xf>
    <xf numFmtId="0" fontId="35" fillId="0" borderId="23" xfId="0" applyFont="1" applyFill="1" applyBorder="1" applyAlignment="1" applyProtection="1">
      <alignment vertical="top" wrapText="1"/>
      <protection locked="0"/>
    </xf>
    <xf numFmtId="0" fontId="35" fillId="0" borderId="24" xfId="0" applyFont="1" applyFill="1" applyBorder="1" applyAlignment="1" applyProtection="1">
      <alignment vertical="top" wrapText="1"/>
      <protection locked="0"/>
    </xf>
    <xf numFmtId="0" fontId="35" fillId="0" borderId="25" xfId="0" applyFont="1" applyFill="1" applyBorder="1" applyAlignment="1" applyProtection="1">
      <alignment vertical="top" wrapText="1"/>
      <protection locked="0"/>
    </xf>
    <xf numFmtId="0" fontId="0" fillId="0" borderId="0" xfId="0" applyAlignment="1">
      <alignment horizontal="left" indent="3"/>
    </xf>
    <xf numFmtId="0" fontId="55" fillId="0" borderId="17" xfId="0" applyFont="1" applyBorder="1"/>
    <xf numFmtId="9" fontId="55" fillId="0" borderId="17" xfId="0" applyNumberFormat="1" applyFont="1" applyBorder="1"/>
    <xf numFmtId="0" fontId="56" fillId="0" borderId="0" xfId="0" applyFont="1" applyFill="1" applyAlignment="1"/>
    <xf numFmtId="0" fontId="55" fillId="0" borderId="0" xfId="0" applyFont="1" applyAlignment="1"/>
    <xf numFmtId="0" fontId="56" fillId="0" borderId="0" xfId="0" applyFont="1" applyFill="1" applyAlignment="1">
      <alignment wrapText="1"/>
    </xf>
    <xf numFmtId="9" fontId="55" fillId="14" borderId="0" xfId="0" applyNumberFormat="1" applyFont="1" applyFill="1"/>
    <xf numFmtId="0" fontId="1" fillId="0" borderId="0" xfId="0" applyFont="1" applyAlignment="1" applyProtection="1">
      <alignment vertical="top"/>
    </xf>
    <xf numFmtId="2" fontId="0" fillId="0" borderId="14" xfId="0" applyNumberFormat="1" applyBorder="1"/>
    <xf numFmtId="14" fontId="0" fillId="0" borderId="14" xfId="0" applyNumberFormat="1" applyBorder="1"/>
    <xf numFmtId="0" fontId="0" fillId="0" borderId="14" xfId="0" applyNumberFormat="1" applyBorder="1"/>
    <xf numFmtId="0" fontId="0" fillId="0" borderId="1" xfId="0" applyNumberFormat="1" applyBorder="1"/>
    <xf numFmtId="164" fontId="0" fillId="0" borderId="14" xfId="0" applyNumberFormat="1" applyBorder="1"/>
    <xf numFmtId="0" fontId="0" fillId="0" borderId="5" xfId="0" applyBorder="1"/>
    <xf numFmtId="0" fontId="0" fillId="0" borderId="28" xfId="0" applyBorder="1"/>
    <xf numFmtId="0" fontId="0" fillId="0" borderId="4" xfId="0" applyBorder="1"/>
    <xf numFmtId="0" fontId="0" fillId="0" borderId="16" xfId="0" applyNumberFormat="1" applyBorder="1" applyAlignment="1">
      <alignment horizontal="left" indent="2"/>
    </xf>
    <xf numFmtId="0" fontId="0" fillId="0" borderId="16" xfId="0" applyNumberFormat="1" applyBorder="1"/>
    <xf numFmtId="0" fontId="0" fillId="15" borderId="29" xfId="0" applyFill="1" applyBorder="1"/>
    <xf numFmtId="0" fontId="0" fillId="16" borderId="29" xfId="0" applyFill="1" applyBorder="1"/>
    <xf numFmtId="0" fontId="0" fillId="17" borderId="29" xfId="0" applyFill="1" applyBorder="1"/>
    <xf numFmtId="0" fontId="0" fillId="18" borderId="29" xfId="0" applyFill="1" applyBorder="1"/>
    <xf numFmtId="0" fontId="0" fillId="19" borderId="29" xfId="0" applyFill="1" applyBorder="1"/>
    <xf numFmtId="0" fontId="0" fillId="20" borderId="29" xfId="0" applyFill="1" applyBorder="1"/>
    <xf numFmtId="1" fontId="0" fillId="0" borderId="16" xfId="0" applyNumberFormat="1" applyBorder="1"/>
    <xf numFmtId="9" fontId="0" fillId="0" borderId="16" xfId="0" applyNumberFormat="1" applyBorder="1"/>
    <xf numFmtId="9" fontId="0" fillId="0" borderId="16" xfId="3" applyFont="1" applyBorder="1"/>
    <xf numFmtId="0" fontId="0" fillId="0" borderId="29" xfId="0" applyBorder="1"/>
    <xf numFmtId="0" fontId="0" fillId="22" borderId="29" xfId="0" applyFill="1" applyBorder="1"/>
    <xf numFmtId="0" fontId="1" fillId="0" borderId="0" xfId="0" applyFont="1" applyAlignment="1" applyProtection="1">
      <alignment vertical="top" wrapText="1"/>
    </xf>
    <xf numFmtId="1" fontId="0" fillId="0" borderId="15" xfId="0" applyNumberFormat="1" applyBorder="1"/>
    <xf numFmtId="9" fontId="0" fillId="0" borderId="15" xfId="0" applyNumberFormat="1" applyBorder="1"/>
    <xf numFmtId="1" fontId="0" fillId="0" borderId="15" xfId="0" applyNumberFormat="1" applyBorder="1" applyAlignment="1">
      <alignment horizontal="left" indent="2"/>
    </xf>
    <xf numFmtId="0" fontId="0" fillId="0" borderId="15" xfId="0" applyBorder="1"/>
    <xf numFmtId="49" fontId="30" fillId="0" borderId="0" xfId="0" applyNumberFormat="1" applyFont="1" applyAlignment="1" applyProtection="1">
      <alignment horizontal="center" vertical="top"/>
      <protection locked="0"/>
    </xf>
    <xf numFmtId="49" fontId="26" fillId="0" borderId="0" xfId="0" applyNumberFormat="1" applyFont="1" applyAlignment="1" applyProtection="1">
      <alignment horizontal="right" vertical="top"/>
      <protection locked="0"/>
    </xf>
    <xf numFmtId="49" fontId="26" fillId="0" borderId="0" xfId="0" applyNumberFormat="1" applyFont="1" applyAlignment="1" applyProtection="1">
      <alignment horizontal="left" vertical="center"/>
    </xf>
    <xf numFmtId="0" fontId="28" fillId="0" borderId="0" xfId="0" applyFont="1" applyAlignment="1" applyProtection="1">
      <alignment horizontal="center" vertical="top" wrapText="1"/>
    </xf>
    <xf numFmtId="0" fontId="27" fillId="3" borderId="0" xfId="0" applyFont="1" applyFill="1" applyAlignment="1" applyProtection="1">
      <alignment horizontal="center" vertical="center" wrapText="1"/>
    </xf>
    <xf numFmtId="0" fontId="27" fillId="3" borderId="0" xfId="0" applyFont="1" applyFill="1" applyAlignment="1" applyProtection="1">
      <alignment horizontal="center" vertical="center"/>
    </xf>
    <xf numFmtId="0" fontId="26" fillId="0" borderId="0" xfId="0" applyFont="1" applyFill="1" applyAlignment="1" applyProtection="1">
      <alignment horizontal="center" vertical="top" wrapText="1"/>
    </xf>
    <xf numFmtId="0" fontId="34" fillId="5" borderId="0" xfId="0" applyFont="1" applyFill="1" applyAlignment="1" applyProtection="1">
      <alignment horizontal="left" vertical="top"/>
    </xf>
    <xf numFmtId="0" fontId="2" fillId="0" borderId="0" xfId="0" applyFont="1" applyFill="1" applyAlignment="1" applyProtection="1">
      <alignment horizontal="center" vertical="top" wrapText="1"/>
    </xf>
    <xf numFmtId="49" fontId="28" fillId="0" borderId="0" xfId="0" applyNumberFormat="1" applyFont="1" applyAlignment="1" applyProtection="1">
      <alignment horizontal="left" vertical="top" wrapText="1"/>
    </xf>
    <xf numFmtId="0" fontId="31" fillId="0" borderId="0" xfId="0" applyFont="1" applyAlignment="1" applyProtection="1">
      <alignment horizontal="left" vertical="top"/>
    </xf>
    <xf numFmtId="0" fontId="2" fillId="2" borderId="0" xfId="0" applyFont="1" applyFill="1" applyAlignment="1" applyProtection="1">
      <alignment horizontal="left" vertical="top"/>
      <protection locked="0"/>
    </xf>
    <xf numFmtId="0" fontId="26" fillId="2" borderId="0" xfId="0" applyFont="1" applyFill="1" applyAlignment="1" applyProtection="1">
      <alignment horizontal="left" vertical="top"/>
      <protection locked="0"/>
    </xf>
    <xf numFmtId="0" fontId="34" fillId="0" borderId="0" xfId="0" applyFont="1" applyAlignment="1" applyProtection="1">
      <alignment horizontal="left" vertical="top" wrapText="1"/>
    </xf>
    <xf numFmtId="0" fontId="34" fillId="0" borderId="0" xfId="0" applyFont="1" applyAlignment="1" applyProtection="1">
      <alignment horizontal="left" vertical="top"/>
    </xf>
    <xf numFmtId="1" fontId="2" fillId="2" borderId="0" xfId="1" applyNumberFormat="1" applyFont="1" applyFill="1" applyAlignment="1" applyProtection="1">
      <alignment horizontal="left" vertical="top"/>
      <protection locked="0"/>
    </xf>
    <xf numFmtId="1" fontId="26" fillId="2" borderId="0" xfId="1" applyNumberFormat="1" applyFont="1" applyFill="1" applyAlignment="1" applyProtection="1">
      <alignment horizontal="left" vertical="top"/>
      <protection locked="0"/>
    </xf>
    <xf numFmtId="49" fontId="31" fillId="0" borderId="0" xfId="0" applyNumberFormat="1" applyFont="1" applyAlignment="1" applyProtection="1">
      <alignment horizontal="right" vertical="top"/>
    </xf>
    <xf numFmtId="0" fontId="1" fillId="0" borderId="0" xfId="0" applyFont="1" applyAlignment="1" applyProtection="1">
      <alignment horizontal="left" vertical="top"/>
    </xf>
    <xf numFmtId="14" fontId="26" fillId="2" borderId="0" xfId="1" applyNumberFormat="1" applyFont="1" applyFill="1" applyAlignment="1" applyProtection="1">
      <alignment horizontal="left" vertical="top"/>
      <protection locked="0"/>
    </xf>
    <xf numFmtId="0" fontId="1" fillId="0" borderId="0" xfId="0" applyFont="1" applyAlignment="1" applyProtection="1">
      <alignment horizontal="left" vertical="top" wrapText="1"/>
    </xf>
    <xf numFmtId="0" fontId="31" fillId="0" borderId="0" xfId="0" applyFont="1" applyAlignment="1" applyProtection="1">
      <alignment horizontal="left" vertical="top" wrapText="1"/>
    </xf>
    <xf numFmtId="0" fontId="34" fillId="0" borderId="0" xfId="0" applyFont="1" applyFill="1" applyAlignment="1" applyProtection="1">
      <alignment horizontal="left" vertical="top" wrapText="1"/>
    </xf>
    <xf numFmtId="0" fontId="28" fillId="0" borderId="0" xfId="0" applyFont="1" applyFill="1" applyAlignment="1" applyProtection="1">
      <alignment horizontal="center" vertical="top" wrapText="1"/>
    </xf>
    <xf numFmtId="0" fontId="41" fillId="0" borderId="0" xfId="0" applyFont="1" applyAlignment="1" applyProtection="1">
      <alignment vertical="top"/>
      <protection locked="0"/>
    </xf>
    <xf numFmtId="0" fontId="31" fillId="0" borderId="0" xfId="0" applyFont="1" applyFill="1" applyAlignment="1" applyProtection="1">
      <alignment horizontal="left" vertical="top" wrapText="1"/>
    </xf>
    <xf numFmtId="0" fontId="49" fillId="0" borderId="0" xfId="0" applyFont="1" applyFill="1" applyAlignment="1" applyProtection="1">
      <alignment horizontal="left" vertical="top" wrapText="1"/>
    </xf>
    <xf numFmtId="0" fontId="26" fillId="0" borderId="0" xfId="0" applyFont="1" applyAlignment="1" applyProtection="1">
      <alignment horizontal="center" vertical="top" wrapText="1"/>
    </xf>
    <xf numFmtId="0" fontId="45" fillId="0" borderId="0" xfId="0" applyFont="1" applyBorder="1" applyAlignment="1" applyProtection="1">
      <alignment horizontal="center" vertical="top" wrapText="1"/>
    </xf>
    <xf numFmtId="0" fontId="45" fillId="0" borderId="0" xfId="0" applyFont="1" applyFill="1" applyBorder="1" applyAlignment="1" applyProtection="1">
      <alignment horizontal="center" vertical="top" wrapText="1"/>
    </xf>
    <xf numFmtId="0" fontId="45" fillId="0" borderId="0" xfId="0" applyFont="1" applyFill="1" applyAlignment="1" applyProtection="1">
      <alignment horizontal="center" vertical="top" wrapText="1"/>
    </xf>
    <xf numFmtId="0" fontId="37" fillId="0" borderId="0" xfId="0" applyFont="1" applyAlignment="1" applyProtection="1">
      <alignment horizontal="center" vertical="top" wrapText="1"/>
      <protection locked="0"/>
    </xf>
    <xf numFmtId="0" fontId="26" fillId="0" borderId="0" xfId="0" applyFont="1" applyBorder="1" applyAlignment="1" applyProtection="1">
      <alignment horizontal="center" vertical="top" wrapText="1"/>
    </xf>
    <xf numFmtId="0" fontId="34" fillId="0" borderId="0" xfId="0" applyFont="1" applyAlignment="1" applyProtection="1">
      <alignment horizontal="left" vertical="top" wrapText="1"/>
      <protection locked="0"/>
    </xf>
    <xf numFmtId="2" fontId="26" fillId="2" borderId="0" xfId="1" applyNumberFormat="1" applyFont="1" applyFill="1" applyAlignment="1" applyProtection="1">
      <alignment horizontal="left" vertical="top"/>
      <protection locked="0"/>
    </xf>
    <xf numFmtId="0" fontId="2" fillId="0" borderId="0" xfId="0" applyFont="1" applyAlignment="1" applyProtection="1">
      <alignment horizontal="center" vertical="top" wrapText="1"/>
    </xf>
    <xf numFmtId="0" fontId="26" fillId="0" borderId="0" xfId="0" applyFont="1" applyAlignment="1">
      <alignment horizontal="center" vertical="top" wrapText="1"/>
    </xf>
    <xf numFmtId="0" fontId="26" fillId="0" borderId="0" xfId="0" applyFont="1" applyFill="1" applyBorder="1" applyAlignment="1" applyProtection="1">
      <alignment horizontal="center" vertical="top" wrapText="1"/>
    </xf>
    <xf numFmtId="0" fontId="31" fillId="0" borderId="0" xfId="0" applyFont="1" applyFill="1" applyBorder="1" applyAlignment="1" applyProtection="1">
      <alignment horizontal="center" vertical="top" wrapText="1"/>
    </xf>
    <xf numFmtId="0" fontId="32" fillId="0" borderId="0" xfId="0" applyFont="1" applyBorder="1" applyAlignment="1" applyProtection="1">
      <alignment horizontal="center" vertical="top" wrapText="1"/>
    </xf>
    <xf numFmtId="0" fontId="28" fillId="0" borderId="0" xfId="0" applyFont="1" applyAlignment="1" applyProtection="1">
      <alignment horizontal="left" vertical="top" wrapText="1"/>
      <protection locked="0"/>
    </xf>
    <xf numFmtId="0" fontId="26" fillId="0" borderId="0" xfId="0" applyFont="1" applyAlignment="1" applyProtection="1">
      <alignment horizontal="left" vertical="top" wrapText="1"/>
    </xf>
    <xf numFmtId="0" fontId="28" fillId="5" borderId="0" xfId="0" applyFont="1" applyFill="1" applyAlignment="1" applyProtection="1">
      <alignment horizontal="center" vertical="top" wrapText="1"/>
    </xf>
    <xf numFmtId="0" fontId="2" fillId="2" borderId="0" xfId="0" applyFont="1" applyFill="1" applyAlignment="1" applyProtection="1">
      <alignment horizontal="center" vertical="top"/>
      <protection locked="0"/>
    </xf>
    <xf numFmtId="0" fontId="33" fillId="0" borderId="18" xfId="0" applyFont="1" applyBorder="1" applyAlignment="1" applyProtection="1">
      <alignment horizontal="left" vertical="top"/>
    </xf>
    <xf numFmtId="0" fontId="33" fillId="0" borderId="19" xfId="0" applyFont="1" applyBorder="1" applyAlignment="1" applyProtection="1">
      <alignment horizontal="left" vertical="top"/>
    </xf>
    <xf numFmtId="0" fontId="33" fillId="0" borderId="20" xfId="0" applyFont="1" applyBorder="1" applyAlignment="1" applyProtection="1">
      <alignment horizontal="left" vertical="top"/>
    </xf>
    <xf numFmtId="0" fontId="33" fillId="0" borderId="21" xfId="0" applyFont="1" applyBorder="1" applyAlignment="1" applyProtection="1">
      <alignment horizontal="left" vertical="top"/>
    </xf>
    <xf numFmtId="0" fontId="33" fillId="0" borderId="0" xfId="0" applyFont="1" applyBorder="1" applyAlignment="1" applyProtection="1">
      <alignment horizontal="left" vertical="top"/>
    </xf>
    <xf numFmtId="0" fontId="33" fillId="0" borderId="22" xfId="0" applyFont="1" applyBorder="1" applyAlignment="1" applyProtection="1">
      <alignment horizontal="left" vertical="top"/>
    </xf>
    <xf numFmtId="0" fontId="33" fillId="0" borderId="23" xfId="0" applyFont="1" applyBorder="1" applyAlignment="1" applyProtection="1">
      <alignment horizontal="left" vertical="top"/>
    </xf>
    <xf numFmtId="0" fontId="33" fillId="0" borderId="24" xfId="0" applyFont="1" applyBorder="1" applyAlignment="1" applyProtection="1">
      <alignment horizontal="left" vertical="top"/>
    </xf>
    <xf numFmtId="0" fontId="33" fillId="0" borderId="25" xfId="0" applyFont="1" applyBorder="1" applyAlignment="1" applyProtection="1">
      <alignment horizontal="left" vertical="top"/>
    </xf>
    <xf numFmtId="0" fontId="0" fillId="5" borderId="0" xfId="0" applyFill="1" applyAlignment="1" applyProtection="1">
      <alignment horizontal="left" vertical="top" wrapText="1"/>
    </xf>
    <xf numFmtId="0" fontId="0" fillId="5" borderId="0" xfId="0" applyFill="1" applyAlignment="1" applyProtection="1">
      <alignment horizontal="left" vertical="top"/>
    </xf>
    <xf numFmtId="0" fontId="0" fillId="5" borderId="0" xfId="0" applyFill="1" applyAlignment="1" applyProtection="1">
      <alignment horizontal="left" vertical="center" wrapText="1"/>
    </xf>
    <xf numFmtId="0" fontId="4" fillId="3" borderId="0" xfId="0" applyFont="1" applyFill="1" applyAlignment="1" applyProtection="1">
      <alignment horizontal="center" vertical="center"/>
    </xf>
    <xf numFmtId="0" fontId="6" fillId="5" borderId="0" xfId="0" applyFont="1" applyFill="1" applyAlignment="1" applyProtection="1">
      <alignment horizontal="left" vertical="top" wrapText="1"/>
    </xf>
    <xf numFmtId="0" fontId="0" fillId="0" borderId="0" xfId="0" applyFill="1" applyAlignment="1" applyProtection="1">
      <alignment horizontal="left" vertical="top" wrapText="1"/>
    </xf>
    <xf numFmtId="0" fontId="0" fillId="4" borderId="0" xfId="0" applyFill="1" applyAlignment="1" applyProtection="1">
      <alignment horizontal="left" vertical="top" wrapText="1"/>
    </xf>
    <xf numFmtId="0" fontId="24" fillId="0" borderId="15" xfId="0" applyFont="1" applyBorder="1" applyAlignment="1">
      <alignment horizontal="center" vertical="top" wrapText="1"/>
    </xf>
    <xf numFmtId="0" fontId="17" fillId="0" borderId="0" xfId="0" applyFont="1" applyFill="1" applyAlignment="1">
      <alignment horizontal="center" vertical="center" wrapText="1"/>
    </xf>
    <xf numFmtId="0" fontId="11" fillId="3" borderId="0" xfId="0" applyFont="1" applyFill="1" applyAlignment="1">
      <alignment horizontal="center" vertical="center"/>
    </xf>
    <xf numFmtId="0" fontId="17" fillId="0" borderId="0" xfId="0" applyFont="1" applyAlignment="1">
      <alignment horizontal="left" vertical="center" wrapText="1"/>
    </xf>
    <xf numFmtId="0" fontId="19" fillId="0" borderId="0" xfId="0" applyFont="1" applyFill="1" applyBorder="1" applyAlignment="1">
      <alignment horizontal="center"/>
    </xf>
    <xf numFmtId="0" fontId="17" fillId="0" borderId="0" xfId="0" applyFont="1" applyFill="1" applyBorder="1" applyAlignment="1">
      <alignment horizontal="left"/>
    </xf>
    <xf numFmtId="0" fontId="17" fillId="0" borderId="12" xfId="0" applyFont="1" applyFill="1" applyBorder="1" applyAlignment="1">
      <alignment horizontal="left" vertical="top"/>
    </xf>
    <xf numFmtId="0" fontId="11" fillId="0" borderId="0" xfId="0" applyFont="1" applyFill="1" applyAlignment="1">
      <alignment horizontal="center"/>
    </xf>
    <xf numFmtId="9" fontId="13" fillId="5" borderId="0" xfId="0" applyNumberFormat="1" applyFont="1" applyFill="1" applyAlignment="1">
      <alignment horizontal="center" vertical="top"/>
    </xf>
    <xf numFmtId="0" fontId="13" fillId="5" borderId="0" xfId="0" applyFont="1" applyFill="1" applyAlignment="1">
      <alignment horizontal="center" vertical="top"/>
    </xf>
    <xf numFmtId="9" fontId="17" fillId="0" borderId="7" xfId="0" applyNumberFormat="1" applyFont="1" applyFill="1" applyBorder="1" applyAlignment="1">
      <alignment horizontal="center"/>
    </xf>
    <xf numFmtId="9" fontId="17" fillId="0" borderId="8" xfId="0" applyNumberFormat="1" applyFont="1" applyFill="1" applyBorder="1" applyAlignment="1">
      <alignment horizontal="center"/>
    </xf>
    <xf numFmtId="9" fontId="17" fillId="0" borderId="0" xfId="0" applyNumberFormat="1" applyFont="1" applyFill="1" applyBorder="1" applyAlignment="1">
      <alignment horizontal="center"/>
    </xf>
    <xf numFmtId="9" fontId="17" fillId="0" borderId="10" xfId="0" applyNumberFormat="1" applyFont="1" applyFill="1" applyBorder="1" applyAlignment="1">
      <alignment horizontal="center"/>
    </xf>
    <xf numFmtId="0" fontId="11" fillId="0" borderId="0" xfId="0" applyFont="1" applyAlignment="1">
      <alignment horizontal="left" vertical="top"/>
    </xf>
    <xf numFmtId="0" fontId="17" fillId="0" borderId="0" xfId="0" applyFont="1" applyAlignment="1">
      <alignment horizontal="left" vertical="top"/>
    </xf>
    <xf numFmtId="0" fontId="19" fillId="0" borderId="0" xfId="0" applyFont="1" applyAlignment="1">
      <alignment horizontal="center"/>
    </xf>
    <xf numFmtId="0" fontId="17" fillId="0" borderId="0" xfId="0" applyFont="1" applyFill="1" applyAlignment="1">
      <alignment horizontal="left" vertical="center" wrapText="1"/>
    </xf>
    <xf numFmtId="0" fontId="17" fillId="0" borderId="0" xfId="0" applyFont="1" applyAlignment="1">
      <alignment horizontal="center" vertical="center" wrapText="1"/>
    </xf>
    <xf numFmtId="9" fontId="17" fillId="0" borderId="12" xfId="0" applyNumberFormat="1" applyFont="1" applyFill="1" applyBorder="1" applyAlignment="1">
      <alignment horizontal="center"/>
    </xf>
    <xf numFmtId="9" fontId="17" fillId="0" borderId="13" xfId="0" applyNumberFormat="1" applyFont="1" applyFill="1" applyBorder="1" applyAlignment="1">
      <alignment horizontal="center"/>
    </xf>
    <xf numFmtId="0" fontId="11" fillId="0" borderId="0" xfId="0" applyFont="1" applyFill="1" applyAlignment="1">
      <alignment horizontal="center" vertical="center"/>
    </xf>
    <xf numFmtId="0" fontId="15" fillId="0" borderId="0" xfId="0" applyFont="1" applyAlignment="1">
      <alignment horizontal="left" vertical="top"/>
    </xf>
    <xf numFmtId="0" fontId="15" fillId="0" borderId="0" xfId="0" applyFont="1" applyAlignment="1">
      <alignment horizontal="left" vertical="top" wrapText="1"/>
    </xf>
    <xf numFmtId="0" fontId="44" fillId="9" borderId="4" xfId="0" applyFont="1" applyFill="1" applyBorder="1" applyAlignment="1">
      <alignment horizontal="center"/>
    </xf>
    <xf numFmtId="0" fontId="0" fillId="4" borderId="4" xfId="0" applyFill="1" applyBorder="1" applyAlignment="1">
      <alignment horizontal="center"/>
    </xf>
    <xf numFmtId="9" fontId="3" fillId="0" borderId="4" xfId="0" applyNumberFormat="1" applyFont="1" applyBorder="1" applyAlignment="1">
      <alignment horizontal="center"/>
    </xf>
    <xf numFmtId="0" fontId="3" fillId="0" borderId="4" xfId="0" applyFont="1" applyBorder="1" applyAlignment="1">
      <alignment horizontal="center"/>
    </xf>
    <xf numFmtId="9" fontId="54" fillId="0" borderId="4" xfId="0" applyNumberFormat="1" applyFont="1" applyBorder="1" applyAlignment="1">
      <alignment horizontal="center"/>
    </xf>
    <xf numFmtId="0" fontId="54" fillId="0" borderId="4" xfId="0" applyFont="1" applyBorder="1" applyAlignment="1">
      <alignment horizontal="center"/>
    </xf>
    <xf numFmtId="0" fontId="0" fillId="14" borderId="4" xfId="0" applyFill="1" applyBorder="1" applyAlignment="1">
      <alignment horizontal="left"/>
    </xf>
    <xf numFmtId="9" fontId="0" fillId="0" borderId="4" xfId="0" applyNumberFormat="1" applyBorder="1" applyAlignment="1">
      <alignment horizontal="center"/>
    </xf>
    <xf numFmtId="0" fontId="0" fillId="0" borderId="4" xfId="0" applyBorder="1" applyAlignment="1">
      <alignment horizontal="center"/>
    </xf>
    <xf numFmtId="0" fontId="0" fillId="0" borderId="4" xfId="0" applyBorder="1" applyAlignment="1">
      <alignment horizontal="center" vertical="center"/>
    </xf>
    <xf numFmtId="0" fontId="0" fillId="0" borderId="4" xfId="0" applyBorder="1" applyAlignment="1">
      <alignment horizontal="center" vertical="center" wrapText="1"/>
    </xf>
    <xf numFmtId="0" fontId="56" fillId="11" borderId="17" xfId="0" applyFont="1" applyFill="1" applyBorder="1" applyAlignment="1">
      <alignment horizontal="left"/>
    </xf>
    <xf numFmtId="0" fontId="57" fillId="0" borderId="26" xfId="0" applyFont="1" applyBorder="1" applyAlignment="1">
      <alignment horizontal="center"/>
    </xf>
    <xf numFmtId="0" fontId="57" fillId="0" borderId="27" xfId="0" applyFont="1" applyBorder="1" applyAlignment="1">
      <alignment horizontal="center"/>
    </xf>
    <xf numFmtId="0" fontId="55" fillId="0" borderId="26" xfId="0" applyFont="1" applyBorder="1" applyAlignment="1">
      <alignment horizontal="center"/>
    </xf>
    <xf numFmtId="0" fontId="55" fillId="0" borderId="27" xfId="0" applyFont="1" applyBorder="1" applyAlignment="1">
      <alignment horizontal="center"/>
    </xf>
    <xf numFmtId="0" fontId="57" fillId="0" borderId="26" xfId="0" applyFont="1" applyBorder="1" applyAlignment="1">
      <alignment horizontal="left"/>
    </xf>
    <xf numFmtId="0" fontId="57" fillId="0" borderId="27" xfId="0" applyFont="1" applyBorder="1" applyAlignment="1">
      <alignment horizontal="left"/>
    </xf>
    <xf numFmtId="0" fontId="0" fillId="0" borderId="0" xfId="0" applyAlignment="1">
      <alignment horizontal="left"/>
    </xf>
    <xf numFmtId="0" fontId="3" fillId="13" borderId="4" xfId="0" applyFont="1" applyFill="1" applyBorder="1" applyAlignment="1">
      <alignment horizontal="center"/>
    </xf>
    <xf numFmtId="0" fontId="55" fillId="0" borderId="26" xfId="0" applyFont="1" applyBorder="1" applyAlignment="1">
      <alignment horizontal="left"/>
    </xf>
    <xf numFmtId="0" fontId="55" fillId="0" borderId="27" xfId="0" applyFont="1" applyBorder="1" applyAlignment="1">
      <alignment horizontal="left"/>
    </xf>
  </cellXfs>
  <cellStyles count="4">
    <cellStyle name="Currency" xfId="1" builtinId="4"/>
    <cellStyle name="Hyperlink" xfId="2" builtinId="8"/>
    <cellStyle name="Normal" xfId="0" builtinId="0"/>
    <cellStyle name="Percent" xfId="3" builtinId="5"/>
  </cellStyles>
  <dxfs count="130">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vertical/>
        <horizontal/>
      </border>
    </dxf>
    <dxf>
      <numFmt numFmtId="0" formatCode="General"/>
      <border diagonalUp="0" diagonalDown="0">
        <left style="thin">
          <color indexed="64"/>
        </left>
        <right style="thin">
          <color indexed="64"/>
        </right>
        <top style="thin">
          <color indexed="64"/>
        </top>
        <bottom/>
        <vertical/>
        <horizontal/>
      </border>
    </dxf>
    <dxf>
      <numFmt numFmtId="0" formatCode="General"/>
      <border diagonalUp="0" diagonalDown="0">
        <left style="thin">
          <color indexed="64"/>
        </left>
        <right style="thin">
          <color indexed="64"/>
        </right>
        <top style="thin">
          <color indexed="64"/>
        </top>
        <bottom/>
        <vertical/>
        <horizontal/>
      </border>
    </dxf>
    <dxf>
      <numFmt numFmtId="0" formatCode="General"/>
      <border diagonalUp="0" diagonalDown="0">
        <left style="thin">
          <color indexed="64"/>
        </left>
        <right style="thin">
          <color indexed="64"/>
        </right>
        <top style="thin">
          <color indexed="64"/>
        </top>
        <bottom/>
        <vertical/>
        <horizontal/>
      </border>
    </dxf>
    <dxf>
      <numFmt numFmtId="0" formatCode="General"/>
      <border diagonalUp="0" diagonalDown="0">
        <left style="thin">
          <color indexed="64"/>
        </left>
        <right style="thin">
          <color indexed="64"/>
        </right>
        <top style="thin">
          <color indexed="64"/>
        </top>
        <bottom/>
        <vertical/>
        <horizontal/>
      </border>
    </dxf>
    <dxf>
      <numFmt numFmtId="0" formatCode="General"/>
      <border diagonalUp="0" diagonalDown="0">
        <left style="thin">
          <color indexed="64"/>
        </left>
        <right style="thin">
          <color indexed="64"/>
        </right>
        <top style="thin">
          <color indexed="64"/>
        </top>
        <bottom/>
        <vertical/>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vertical/>
        <horizontal/>
      </border>
    </dxf>
    <dxf>
      <numFmt numFmtId="0" formatCode="General"/>
      <border diagonalUp="0" diagonalDown="0">
        <left style="thin">
          <color indexed="64"/>
        </left>
        <right style="thin">
          <color indexed="64"/>
        </right>
        <top style="thin">
          <color indexed="64"/>
        </top>
        <bottom/>
        <vertical/>
        <horizontal/>
      </border>
    </dxf>
    <dxf>
      <numFmt numFmtId="0" formatCode="General"/>
      <border diagonalUp="0" diagonalDown="0">
        <left style="thin">
          <color indexed="64"/>
        </left>
        <right style="thin">
          <color indexed="64"/>
        </right>
        <top style="thin">
          <color indexed="64"/>
        </top>
        <bottom/>
        <vertical/>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vertical/>
        <horizontal/>
      </border>
    </dxf>
    <dxf>
      <numFmt numFmtId="0" formatCode="General"/>
      <border diagonalUp="0" diagonalDown="0">
        <left style="thin">
          <color indexed="64"/>
        </left>
        <right style="thin">
          <color indexed="64"/>
        </right>
        <top style="thin">
          <color indexed="64"/>
        </top>
        <bottom/>
        <vertical/>
        <horizontal/>
      </border>
    </dxf>
    <dxf>
      <numFmt numFmtId="0" formatCode="General"/>
      <border diagonalUp="0" diagonalDown="0">
        <left style="thin">
          <color indexed="64"/>
        </left>
        <right style="thin">
          <color indexed="64"/>
        </right>
        <top style="thin">
          <color indexed="64"/>
        </top>
        <bottom/>
        <vertical/>
        <horizontal/>
      </border>
    </dxf>
    <dxf>
      <numFmt numFmtId="2"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vertical/>
        <horizontal/>
      </border>
    </dxf>
    <dxf>
      <numFmt numFmtId="0" formatCode="General"/>
      <border diagonalUp="0" diagonalDown="0">
        <left style="thin">
          <color indexed="64"/>
        </left>
        <right style="thin">
          <color indexed="64"/>
        </right>
        <top style="thin">
          <color indexed="64"/>
        </top>
        <bottom/>
        <vertical/>
        <horizontal/>
      </border>
    </dxf>
    <dxf>
      <numFmt numFmtId="0" formatCode="General"/>
      <border diagonalUp="0" diagonalDown="0">
        <left style="thin">
          <color indexed="64"/>
        </left>
        <right style="thin">
          <color indexed="64"/>
        </right>
        <top style="thin">
          <color indexed="64"/>
        </top>
        <bottom/>
        <vertical/>
        <horizontal/>
      </border>
    </dxf>
    <dxf>
      <numFmt numFmtId="0" formatCode="General"/>
      <border diagonalUp="0" diagonalDown="0">
        <left style="thin">
          <color indexed="64"/>
        </left>
        <right style="thin">
          <color indexed="64"/>
        </right>
        <top style="thin">
          <color indexed="64"/>
        </top>
        <bottom/>
        <vertical/>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vertical/>
        <horizontal/>
      </border>
    </dxf>
    <dxf>
      <border diagonalUp="0" diagonalDown="0">
        <left/>
        <right style="thin">
          <color auto="1"/>
        </right>
        <top style="thin">
          <color auto="1"/>
        </top>
        <bottom/>
        <vertical/>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vertical/>
        <horizontal/>
      </border>
    </dxf>
    <dxf>
      <border diagonalUp="0" diagonalDown="0" outline="0">
        <left style="thin">
          <color indexed="64"/>
        </left>
        <right style="thin">
          <color indexed="64"/>
        </right>
        <top style="thin">
          <color indexed="64"/>
        </top>
        <bottom/>
      </border>
    </dxf>
    <dxf>
      <numFmt numFmtId="19" formatCode="m/d/yyyy"/>
      <border diagonalUp="0" diagonalDown="0" outline="0">
        <left style="thin">
          <color indexed="64"/>
        </left>
        <right style="thin">
          <color indexed="64"/>
        </right>
        <top style="thin">
          <color indexed="64"/>
        </top>
        <bottom style="thin">
          <color indexed="64"/>
        </bottom>
      </border>
    </dxf>
    <dxf>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i val="0"/>
        <color auto="1"/>
      </font>
      <fill>
        <patternFill>
          <bgColor rgb="FFFFFF00"/>
        </patternFill>
      </fill>
    </dxf>
    <dxf>
      <font>
        <b/>
        <i val="0"/>
        <color auto="1"/>
      </font>
      <fill>
        <patternFill>
          <bgColor rgb="FF00B050"/>
        </patternFill>
      </fill>
    </dxf>
    <dxf>
      <font>
        <color rgb="FF9C6500"/>
      </font>
      <fill>
        <patternFill>
          <bgColor rgb="FFFFEB9C"/>
        </patternFill>
      </fill>
    </dxf>
    <dxf>
      <font>
        <b/>
        <i val="0"/>
      </font>
      <fill>
        <patternFill>
          <bgColor rgb="FFFF0000"/>
        </patternFill>
      </fill>
    </dxf>
    <dxf>
      <font>
        <b/>
        <i val="0"/>
        <color auto="1"/>
      </font>
    </dxf>
  </dxfs>
  <tableStyles count="0" defaultTableStyle="TableStyleMedium2"/>
  <colors>
    <mruColors>
      <color rgb="FF81E3F7"/>
      <color rgb="FF8A8A8A"/>
      <color rgb="FFD76213"/>
      <color rgb="FF3FD5F3"/>
      <color rgb="FF7F3FFF"/>
      <color rgb="FF9966FF"/>
      <color rgb="FF6666FF"/>
      <color rgb="FFEDF583"/>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solidFill>
                <a:schemeClr val="tx1"/>
              </a:solidFill>
            </a:ln>
          </c:spPr>
          <c:dPt>
            <c:idx val="0"/>
            <c:bubble3D val="0"/>
            <c:explosion val="11"/>
            <c:spPr>
              <a:gradFill rotWithShape="1">
                <a:gsLst>
                  <a:gs pos="97000">
                    <a:schemeClr val="accent1">
                      <a:lumMod val="40000"/>
                      <a:lumOff val="60000"/>
                    </a:schemeClr>
                  </a:gs>
                  <a:gs pos="98000">
                    <a:schemeClr val="accent1">
                      <a:satMod val="110000"/>
                      <a:lumMod val="100000"/>
                      <a:shade val="100000"/>
                    </a:schemeClr>
                  </a:gs>
                  <a:gs pos="100000">
                    <a:schemeClr val="accent1">
                      <a:lumMod val="99000"/>
                      <a:satMod val="120000"/>
                      <a:shade val="78000"/>
                    </a:schemeClr>
                  </a:gs>
                </a:gsLst>
                <a:lin ang="5400000" scaled="0"/>
              </a:gradFill>
              <a:ln>
                <a:solidFill>
                  <a:schemeClr val="tx1"/>
                </a:solidFill>
              </a:ln>
              <a:effectLst/>
            </c:spPr>
            <c:extLst xmlns:c16r2="http://schemas.microsoft.com/office/drawing/2015/06/chart">
              <c:ext xmlns:c16="http://schemas.microsoft.com/office/drawing/2014/chart" uri="{C3380CC4-5D6E-409C-BE32-E72D297353CC}">
                <c16:uniqueId val="{00000001-142A-4CF5-912D-350A7AA78853}"/>
              </c:ext>
            </c:extLst>
          </c:dPt>
          <c:dPt>
            <c:idx val="1"/>
            <c:bubble3D val="0"/>
            <c:explosion val="3"/>
            <c:spPr>
              <a:solidFill>
                <a:schemeClr val="bg1"/>
              </a:solidFill>
              <a:ln>
                <a:solidFill>
                  <a:schemeClr val="tx1"/>
                </a:solidFill>
              </a:ln>
              <a:effectLst/>
            </c:spPr>
            <c:extLst xmlns:c16r2="http://schemas.microsoft.com/office/drawing/2015/06/chart">
              <c:ext xmlns:c16="http://schemas.microsoft.com/office/drawing/2014/chart" uri="{C3380CC4-5D6E-409C-BE32-E72D297353CC}">
                <c16:uniqueId val="{00000003-142A-4CF5-912D-350A7AA78853}"/>
              </c:ext>
            </c:extLst>
          </c:dPt>
          <c:dLbls>
            <c:dLbl>
              <c:idx val="0"/>
              <c:spPr>
                <a:noFill/>
                <a:ln>
                  <a:noFill/>
                </a:ln>
                <a:effectLst/>
              </c:spPr>
              <c:txPr>
                <a:bodyPr rot="0" spcFirstLastPara="1" vertOverflow="ellipsis" vert="horz" wrap="square" lIns="38100" tIns="19050" rIns="38100" bIns="19050" anchor="ctr" anchorCtr="1">
                  <a:noAutofit/>
                </a:bodyPr>
                <a:lstStyle/>
                <a:p>
                  <a:pPr>
                    <a:defRPr sz="2000" b="0" i="0" u="none" strike="noStrike" kern="1200" baseline="0">
                      <a:solidFill>
                        <a:schemeClr val="bg2">
                          <a:lumMod val="50000"/>
                        </a:schemeClr>
                      </a:solidFill>
                      <a:latin typeface="+mn-lt"/>
                      <a:ea typeface="+mn-ea"/>
                      <a:cs typeface="+mn-cs"/>
                    </a:defRPr>
                  </a:pPr>
                  <a:endParaRPr lang="en-US"/>
                </a:p>
              </c:txPr>
              <c:dLblPos val="inEnd"/>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noAutofit/>
                </a:bodyPr>
                <a:lstStyle/>
                <a:p>
                  <a:pPr>
                    <a:defRPr sz="2000" b="0" i="0" u="none" strike="noStrike" kern="1200" baseline="0">
                      <a:solidFill>
                        <a:schemeClr val="bg2">
                          <a:lumMod val="50000"/>
                        </a:schemeClr>
                      </a:solidFill>
                      <a:latin typeface="+mn-lt"/>
                      <a:ea typeface="+mn-ea"/>
                      <a:cs typeface="+mn-cs"/>
                    </a:defRPr>
                  </a:pPr>
                  <a:endParaRPr lang="en-US"/>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bg2">
                        <a:lumMod val="50000"/>
                      </a:schemeClr>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'Workings 2.0'!$A$15:$B$16</c:f>
              <c:strCache>
                <c:ptCount val="1"/>
                <c:pt idx="0">
                  <c:v>financial capabilities</c:v>
                </c:pt>
              </c:strCache>
            </c:strRef>
          </c:cat>
          <c:val>
            <c:numRef>
              <c:f>'Workings 2.0'!$D$15:$D$16</c:f>
              <c:numCache>
                <c:formatCode>0%</c:formatCode>
                <c:ptCount val="2"/>
                <c:pt idx="0">
                  <c:v>0.5</c:v>
                </c:pt>
                <c:pt idx="1">
                  <c:v>0.5</c:v>
                </c:pt>
              </c:numCache>
            </c:numRef>
          </c:val>
          <c:extLst xmlns:c16r2="http://schemas.microsoft.com/office/drawing/2015/06/chart">
            <c:ext xmlns:c16="http://schemas.microsoft.com/office/drawing/2014/chart" uri="{C3380CC4-5D6E-409C-BE32-E72D297353CC}">
              <c16:uniqueId val="{00000004-142A-4CF5-912D-350A7AA78853}"/>
            </c:ext>
          </c:extLst>
        </c:ser>
        <c:dLbls>
          <c:showLegendKey val="0"/>
          <c:showVal val="0"/>
          <c:showCatName val="0"/>
          <c:showSerName val="0"/>
          <c:showPercent val="1"/>
          <c:showBubbleSize val="0"/>
          <c:showLeaderLines val="1"/>
        </c:dLbls>
        <c:firstSliceAng val="0"/>
      </c:pie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6568944210235"/>
          <c:y val="6.8023666587622197E-2"/>
          <c:w val="0.706862509969714"/>
          <c:h val="0.86395266682475602"/>
        </c:manualLayout>
      </c:layout>
      <c:pieChart>
        <c:varyColors val="1"/>
        <c:ser>
          <c:idx val="0"/>
          <c:order val="0"/>
          <c:dPt>
            <c:idx val="0"/>
            <c:bubble3D val="0"/>
            <c:explosion val="2"/>
            <c:spPr>
              <a:solidFill>
                <a:schemeClr val="accent1">
                  <a:lumMod val="40000"/>
                  <a:lumOff val="60000"/>
                </a:schemeClr>
              </a:solidFill>
              <a:ln>
                <a:solidFill>
                  <a:schemeClr val="tx1"/>
                </a:solidFill>
              </a:ln>
              <a:effectLst>
                <a:outerShdw blurRad="57150" dist="19050" dir="5400000" algn="ctr" rotWithShape="0">
                  <a:srgbClr val="000000">
                    <a:alpha val="63000"/>
                  </a:srgbClr>
                </a:outerShdw>
              </a:effectLst>
            </c:spPr>
            <c:extLst xmlns:c16r2="http://schemas.microsoft.com/office/drawing/2015/06/chart">
              <c:ext xmlns:c16="http://schemas.microsoft.com/office/drawing/2014/chart" uri="{C3380CC4-5D6E-409C-BE32-E72D297353CC}">
                <c16:uniqueId val="{00000001-591C-46D5-9848-324BC094D305}"/>
              </c:ext>
            </c:extLst>
          </c:dPt>
          <c:dPt>
            <c:idx val="1"/>
            <c:bubble3D val="0"/>
            <c:explosion val="10"/>
            <c:spPr>
              <a:solidFill>
                <a:schemeClr val="bg1"/>
              </a:solidFill>
              <a:ln>
                <a:solidFill>
                  <a:schemeClr val="tx1"/>
                </a:solidFill>
              </a:ln>
              <a:effectLst>
                <a:outerShdw blurRad="57150" dist="19050" dir="5400000" algn="ctr" rotWithShape="0">
                  <a:srgbClr val="000000">
                    <a:alpha val="63000"/>
                  </a:srgbClr>
                </a:outerShdw>
              </a:effectLst>
            </c:spPr>
            <c:extLst xmlns:c16r2="http://schemas.microsoft.com/office/drawing/2015/06/chart">
              <c:ext xmlns:c16="http://schemas.microsoft.com/office/drawing/2014/chart" uri="{C3380CC4-5D6E-409C-BE32-E72D297353CC}">
                <c16:uniqueId val="{00000003-591C-46D5-9848-324BC094D305}"/>
              </c:ext>
            </c:extLst>
          </c:dPt>
          <c:dLbls>
            <c:dLbl>
              <c:idx val="0"/>
              <c:spPr>
                <a:noFill/>
                <a:ln>
                  <a:noFill/>
                </a:ln>
                <a:effectLst/>
              </c:spPr>
              <c:txPr>
                <a:bodyPr rot="0" spcFirstLastPara="1" vertOverflow="ellipsis" vert="horz" wrap="square" lIns="38100" tIns="19050" rIns="38100" bIns="19050" anchor="ctr" anchorCtr="1">
                  <a:noAutofit/>
                </a:bodyPr>
                <a:lstStyle/>
                <a:p>
                  <a:pPr>
                    <a:defRPr sz="2000" b="0" i="0" u="none" strike="noStrike" kern="1200" baseline="0">
                      <a:solidFill>
                        <a:schemeClr val="bg2">
                          <a:lumMod val="50000"/>
                        </a:schemeClr>
                      </a:solidFill>
                      <a:latin typeface="+mn-lt"/>
                      <a:ea typeface="+mn-ea"/>
                      <a:cs typeface="+mn-cs"/>
                    </a:defRPr>
                  </a:pPr>
                  <a:endParaRPr lang="en-US"/>
                </a:p>
              </c:txPr>
              <c:dLblPos val="inEnd"/>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noAutofit/>
                </a:bodyPr>
                <a:lstStyle/>
                <a:p>
                  <a:pPr>
                    <a:defRPr sz="2000" b="0" i="0" u="none" strike="noStrike" kern="1200" baseline="0">
                      <a:solidFill>
                        <a:schemeClr val="bg2">
                          <a:lumMod val="50000"/>
                        </a:schemeClr>
                      </a:solidFill>
                      <a:latin typeface="+mn-lt"/>
                      <a:ea typeface="+mn-ea"/>
                      <a:cs typeface="+mn-cs"/>
                    </a:defRPr>
                  </a:pPr>
                  <a:endParaRPr lang="en-US"/>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bg2">
                        <a:lumMod val="50000"/>
                      </a:schemeClr>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'Workings 2.0'!$A$17:$B$18</c:f>
              <c:strCache>
                <c:ptCount val="1"/>
                <c:pt idx="0">
                  <c:v>What the organization does</c:v>
                </c:pt>
              </c:strCache>
            </c:strRef>
          </c:cat>
          <c:val>
            <c:numRef>
              <c:f>'Workings 2.0'!$D$17:$D$18</c:f>
              <c:numCache>
                <c:formatCode>0%</c:formatCode>
                <c:ptCount val="2"/>
                <c:pt idx="0">
                  <c:v>0.5</c:v>
                </c:pt>
                <c:pt idx="1">
                  <c:v>0.5</c:v>
                </c:pt>
              </c:numCache>
            </c:numRef>
          </c:val>
          <c:extLst xmlns:c16r2="http://schemas.microsoft.com/office/drawing/2015/06/chart">
            <c:ext xmlns:c16="http://schemas.microsoft.com/office/drawing/2014/chart" uri="{C3380CC4-5D6E-409C-BE32-E72D297353CC}">
              <c16:uniqueId val="{00000004-591C-46D5-9848-324BC094D305}"/>
            </c:ext>
          </c:extLst>
        </c:ser>
        <c:dLbls>
          <c:showLegendKey val="0"/>
          <c:showVal val="0"/>
          <c:showCatName val="0"/>
          <c:showSerName val="0"/>
          <c:showPercent val="1"/>
          <c:showBubbleSize val="0"/>
          <c:showLeaderLines val="1"/>
        </c:dLbls>
        <c:firstSliceAng val="0"/>
      </c:pie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91762840419099"/>
          <c:y val="0"/>
          <c:w val="0.70158504462368898"/>
          <c:h val="0.86276804804002405"/>
        </c:manualLayout>
      </c:layout>
      <c:pieChart>
        <c:varyColors val="1"/>
        <c:ser>
          <c:idx val="0"/>
          <c:order val="0"/>
          <c:spPr>
            <a:ln>
              <a:solidFill>
                <a:schemeClr val="tx1"/>
              </a:solidFill>
            </a:ln>
          </c:spPr>
          <c:dPt>
            <c:idx val="0"/>
            <c:bubble3D val="0"/>
            <c:spPr>
              <a:solidFill>
                <a:schemeClr val="accent1">
                  <a:lumMod val="40000"/>
                  <a:lumOff val="60000"/>
                </a:schemeClr>
              </a:solidFill>
              <a:ln>
                <a:solidFill>
                  <a:schemeClr val="tx1"/>
                </a:solidFill>
              </a:ln>
              <a:effectLst>
                <a:outerShdw blurRad="57150" dist="19050" dir="5400000" algn="ctr" rotWithShape="0">
                  <a:srgbClr val="000000">
                    <a:alpha val="63000"/>
                  </a:srgbClr>
                </a:outerShdw>
              </a:effectLst>
            </c:spPr>
            <c:extLst xmlns:c16r2="http://schemas.microsoft.com/office/drawing/2015/06/chart">
              <c:ext xmlns:c16="http://schemas.microsoft.com/office/drawing/2014/chart" uri="{C3380CC4-5D6E-409C-BE32-E72D297353CC}">
                <c16:uniqueId val="{00000001-448F-4CF5-9B54-31729C4BDE53}"/>
              </c:ext>
            </c:extLst>
          </c:dPt>
          <c:dPt>
            <c:idx val="1"/>
            <c:bubble3D val="0"/>
            <c:explosion val="11"/>
            <c:spPr>
              <a:solidFill>
                <a:schemeClr val="bg1"/>
              </a:solidFill>
              <a:ln>
                <a:solidFill>
                  <a:schemeClr val="tx1"/>
                </a:solidFill>
              </a:ln>
              <a:effectLst>
                <a:outerShdw blurRad="57150" dist="19050" dir="5400000" algn="ctr" rotWithShape="0">
                  <a:srgbClr val="000000">
                    <a:alpha val="63000"/>
                  </a:srgbClr>
                </a:outerShdw>
              </a:effectLst>
            </c:spPr>
            <c:extLst xmlns:c16r2="http://schemas.microsoft.com/office/drawing/2015/06/chart">
              <c:ext xmlns:c16="http://schemas.microsoft.com/office/drawing/2014/chart" uri="{C3380CC4-5D6E-409C-BE32-E72D297353CC}">
                <c16:uniqueId val="{00000003-448F-4CF5-9B54-31729C4BDE53}"/>
              </c:ext>
            </c:extLst>
          </c:dPt>
          <c:dLbls>
            <c:dLbl>
              <c:idx val="0"/>
              <c:layout>
                <c:manualLayout>
                  <c:x val="-0.156899776416837"/>
                  <c:y val="0"/>
                </c:manualLayout>
              </c:layout>
              <c:spPr>
                <a:noFill/>
                <a:ln>
                  <a:noFill/>
                </a:ln>
                <a:effectLst/>
              </c:spPr>
              <c:txPr>
                <a:bodyPr rot="0" spcFirstLastPara="1" vertOverflow="ellipsis" vert="horz" wrap="square" lIns="38100" tIns="19050" rIns="38100" bIns="19050" anchor="ctr" anchorCtr="1">
                  <a:noAutofit/>
                </a:bodyPr>
                <a:lstStyle/>
                <a:p>
                  <a:pPr>
                    <a:defRPr sz="2000" b="0" i="0" u="none" strike="noStrike" kern="1200" baseline="0">
                      <a:solidFill>
                        <a:schemeClr val="bg2">
                          <a:lumMod val="50000"/>
                        </a:schemeClr>
                      </a:solidFill>
                      <a:latin typeface="+mn-lt"/>
                      <a:ea typeface="+mn-ea"/>
                      <a:cs typeface="+mn-cs"/>
                    </a:defRPr>
                  </a:pPr>
                  <a:endParaRPr lang="en-US"/>
                </a:p>
              </c:txPr>
              <c:dLblPos val="bestFit"/>
              <c:showLegendKey val="0"/>
              <c:showVal val="0"/>
              <c:showCatName val="0"/>
              <c:showSerName val="0"/>
              <c:showPercent val="1"/>
              <c:showBubbleSize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manualLayout>
                      <c:w val="0.23837037037037037"/>
                      <c:h val="0.30234164682797593"/>
                    </c:manualLayout>
                  </c15:layout>
                </c:ext>
                <c:ext xmlns:c16="http://schemas.microsoft.com/office/drawing/2014/chart" uri="{C3380CC4-5D6E-409C-BE32-E72D297353CC}">
                  <c16:uniqueId val="{00000001-448F-4CF5-9B54-31729C4BDE53}"/>
                </c:ext>
              </c:extLst>
            </c:dLbl>
            <c:dLbl>
              <c:idx val="1"/>
              <c:layout>
                <c:manualLayout>
                  <c:x val="9.14643449678572E-2"/>
                  <c:y val="0.19879845282016201"/>
                </c:manualLayout>
              </c:layout>
              <c:spPr>
                <a:noFill/>
                <a:ln>
                  <a:noFill/>
                </a:ln>
                <a:effectLst/>
              </c:spPr>
              <c:txPr>
                <a:bodyPr rot="0" spcFirstLastPara="1" vertOverflow="ellipsis" vert="horz" wrap="square" lIns="38100" tIns="19050" rIns="38100" bIns="19050" anchor="ctr" anchorCtr="1">
                  <a:noAutofit/>
                </a:bodyPr>
                <a:lstStyle/>
                <a:p>
                  <a:pPr>
                    <a:defRPr sz="2000" b="0" i="0" u="none" strike="noStrike" kern="1200" baseline="0">
                      <a:solidFill>
                        <a:schemeClr val="bg2">
                          <a:lumMod val="50000"/>
                        </a:schemeClr>
                      </a:solidFill>
                      <a:latin typeface="+mn-lt"/>
                      <a:ea typeface="+mn-ea"/>
                      <a:cs typeface="+mn-cs"/>
                    </a:defRPr>
                  </a:pPr>
                  <a:endParaRPr lang="en-US"/>
                </a:p>
              </c:txPr>
              <c:dLblPos val="bestFit"/>
              <c:showLegendKey val="0"/>
              <c:showVal val="0"/>
              <c:showCatName val="0"/>
              <c:showSerName val="0"/>
              <c:showPercent val="1"/>
              <c:showBubbleSize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manualLayout>
                      <c:w val="0.36080138975154347"/>
                      <c:h val="0.27241690224280091"/>
                    </c:manualLayout>
                  </c15:layout>
                </c:ext>
                <c:ext xmlns:c16="http://schemas.microsoft.com/office/drawing/2014/chart" uri="{C3380CC4-5D6E-409C-BE32-E72D297353CC}">
                  <c16:uniqueId val="{00000003-448F-4CF5-9B54-31729C4BDE53}"/>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bg2">
                        <a:lumMod val="50000"/>
                      </a:schemeClr>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'Workings 2.0'!$A$19:$B$20</c:f>
              <c:strCache>
                <c:ptCount val="1"/>
                <c:pt idx="0">
                  <c:v>Measuring Performance</c:v>
                </c:pt>
              </c:strCache>
            </c:strRef>
          </c:cat>
          <c:val>
            <c:numRef>
              <c:f>'Workings 2.0'!$D$19:$D$20</c:f>
              <c:numCache>
                <c:formatCode>0%</c:formatCode>
                <c:ptCount val="2"/>
                <c:pt idx="0">
                  <c:v>0.5</c:v>
                </c:pt>
                <c:pt idx="1">
                  <c:v>0.5</c:v>
                </c:pt>
              </c:numCache>
            </c:numRef>
          </c:val>
          <c:extLst xmlns:c16r2="http://schemas.microsoft.com/office/drawing/2015/06/chart">
            <c:ext xmlns:c16="http://schemas.microsoft.com/office/drawing/2014/chart" uri="{C3380CC4-5D6E-409C-BE32-E72D297353CC}">
              <c16:uniqueId val="{00000004-448F-4CF5-9B54-31729C4BDE53}"/>
            </c:ext>
          </c:extLst>
        </c:ser>
        <c:dLbls>
          <c:showLegendKey val="0"/>
          <c:showVal val="0"/>
          <c:showCatName val="0"/>
          <c:showSerName val="0"/>
          <c:showPercent val="1"/>
          <c:showBubbleSize val="0"/>
          <c:showLeaderLines val="1"/>
        </c:dLbls>
        <c:firstSliceAng val="0"/>
      </c:pie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6780296139399"/>
          <c:y val="5.5510559463392103E-2"/>
          <c:w val="0.77246439407721101"/>
          <c:h val="0.87787676918053703"/>
        </c:manualLayout>
      </c:layout>
      <c:pieChart>
        <c:varyColors val="1"/>
        <c:ser>
          <c:idx val="0"/>
          <c:order val="0"/>
          <c:spPr>
            <a:solidFill>
              <a:schemeClr val="accent1">
                <a:lumMod val="40000"/>
                <a:lumOff val="60000"/>
              </a:schemeClr>
            </a:solidFill>
            <a:ln>
              <a:solidFill>
                <a:schemeClr val="tx1"/>
              </a:solidFill>
            </a:ln>
          </c:spPr>
          <c:dPt>
            <c:idx val="0"/>
            <c:bubble3D val="0"/>
            <c:spPr>
              <a:solidFill>
                <a:schemeClr val="accent1">
                  <a:lumMod val="40000"/>
                  <a:lumOff val="60000"/>
                </a:schemeClr>
              </a:solidFill>
              <a:ln>
                <a:solidFill>
                  <a:schemeClr val="tx1"/>
                </a:solidFill>
              </a:ln>
              <a:effectLst>
                <a:outerShdw blurRad="57150" dist="19050" dir="5400000" algn="ctr" rotWithShape="0">
                  <a:srgbClr val="000000">
                    <a:alpha val="63000"/>
                  </a:srgbClr>
                </a:outerShdw>
              </a:effectLst>
            </c:spPr>
            <c:extLst xmlns:c16r2="http://schemas.microsoft.com/office/drawing/2015/06/chart">
              <c:ext xmlns:c16="http://schemas.microsoft.com/office/drawing/2014/chart" uri="{C3380CC4-5D6E-409C-BE32-E72D297353CC}">
                <c16:uniqueId val="{00000001-B133-4DA7-960D-4330F1117E1F}"/>
              </c:ext>
            </c:extLst>
          </c:dPt>
          <c:dPt>
            <c:idx val="1"/>
            <c:bubble3D val="0"/>
            <c:explosion val="23"/>
            <c:spPr>
              <a:solidFill>
                <a:schemeClr val="bg1"/>
              </a:solidFill>
              <a:ln>
                <a:solidFill>
                  <a:schemeClr val="tx1"/>
                </a:solidFill>
              </a:ln>
              <a:effectLst>
                <a:outerShdw blurRad="57150" dist="19050" dir="5400000" algn="ctr" rotWithShape="0">
                  <a:srgbClr val="000000">
                    <a:alpha val="63000"/>
                  </a:srgbClr>
                </a:outerShdw>
              </a:effectLst>
            </c:spPr>
            <c:extLst xmlns:c16r2="http://schemas.microsoft.com/office/drawing/2015/06/chart">
              <c:ext xmlns:c16="http://schemas.microsoft.com/office/drawing/2014/chart" uri="{C3380CC4-5D6E-409C-BE32-E72D297353CC}">
                <c16:uniqueId val="{00000003-B133-4DA7-960D-4330F1117E1F}"/>
              </c:ext>
            </c:extLst>
          </c:dPt>
          <c:dLbls>
            <c:dLbl>
              <c:idx val="0"/>
              <c:layout>
                <c:manualLayout>
                  <c:x val="-0.19596116842425501"/>
                  <c:y val="2.0060397849785E-3"/>
                </c:manualLayout>
              </c:layout>
              <c:spPr>
                <a:noFill/>
                <a:ln>
                  <a:noFill/>
                </a:ln>
                <a:effectLst/>
              </c:spPr>
              <c:txPr>
                <a:bodyPr rot="0" spcFirstLastPara="1" vertOverflow="ellipsis" vert="horz" wrap="square" lIns="38100" tIns="19050" rIns="38100" bIns="19050" anchor="ctr" anchorCtr="1">
                  <a:noAutofit/>
                </a:bodyPr>
                <a:lstStyle/>
                <a:p>
                  <a:pPr>
                    <a:defRPr sz="2000" b="0" i="0" u="none" strike="noStrike" kern="1200" baseline="0">
                      <a:solidFill>
                        <a:schemeClr val="bg2">
                          <a:lumMod val="50000"/>
                        </a:schemeClr>
                      </a:solidFill>
                      <a:latin typeface="+mn-lt"/>
                      <a:ea typeface="+mn-ea"/>
                      <a:cs typeface="+mn-cs"/>
                    </a:defRPr>
                  </a:pPr>
                  <a:endParaRPr lang="en-US"/>
                </a:p>
              </c:txPr>
              <c:dLblPos val="bestFit"/>
              <c:showLegendKey val="0"/>
              <c:showVal val="0"/>
              <c:showCatName val="0"/>
              <c:showSerName val="0"/>
              <c:showPercent val="1"/>
              <c:showBubbleSize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manualLayout>
                      <c:w val="0.26228669393728543"/>
                      <c:h val="0.32411822142956676"/>
                    </c:manualLayout>
                  </c15:layout>
                </c:ext>
                <c:ext xmlns:c16="http://schemas.microsoft.com/office/drawing/2014/chart" uri="{C3380CC4-5D6E-409C-BE32-E72D297353CC}">
                  <c16:uniqueId val="{00000001-B133-4DA7-960D-4330F1117E1F}"/>
                </c:ext>
              </c:extLst>
            </c:dLbl>
            <c:dLbl>
              <c:idx val="1"/>
              <c:spPr>
                <a:noFill/>
                <a:ln>
                  <a:noFill/>
                </a:ln>
                <a:effectLst/>
              </c:spPr>
              <c:txPr>
                <a:bodyPr rot="0" spcFirstLastPara="1" vertOverflow="ellipsis" vert="horz" wrap="square" lIns="38100" tIns="19050" rIns="38100" bIns="19050" anchor="ctr" anchorCtr="1">
                  <a:noAutofit/>
                </a:bodyPr>
                <a:lstStyle/>
                <a:p>
                  <a:pPr>
                    <a:defRPr sz="2000" b="0" i="0" u="none" strike="noStrike" kern="1200" baseline="0">
                      <a:solidFill>
                        <a:schemeClr val="bg2">
                          <a:lumMod val="50000"/>
                        </a:schemeClr>
                      </a:solidFill>
                      <a:latin typeface="+mn-lt"/>
                      <a:ea typeface="+mn-ea"/>
                      <a:cs typeface="+mn-cs"/>
                    </a:defRPr>
                  </a:pPr>
                  <a:endParaRPr lang="en-US"/>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bg2">
                        <a:lumMod val="50000"/>
                      </a:schemeClr>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'Workings 2.0'!$A$21:$B$22</c:f>
              <c:strCache>
                <c:ptCount val="1"/>
                <c:pt idx="0">
                  <c:v>People</c:v>
                </c:pt>
              </c:strCache>
            </c:strRef>
          </c:cat>
          <c:val>
            <c:numRef>
              <c:f>'Workings 2.0'!$D$21:$D$22</c:f>
              <c:numCache>
                <c:formatCode>0%</c:formatCode>
                <c:ptCount val="2"/>
                <c:pt idx="0">
                  <c:v>0.4983552631578948</c:v>
                </c:pt>
                <c:pt idx="1">
                  <c:v>0.5016447368421052</c:v>
                </c:pt>
              </c:numCache>
            </c:numRef>
          </c:val>
          <c:extLst xmlns:c16r2="http://schemas.microsoft.com/office/drawing/2015/06/chart">
            <c:ext xmlns:c16="http://schemas.microsoft.com/office/drawing/2014/chart" uri="{C3380CC4-5D6E-409C-BE32-E72D297353CC}">
              <c16:uniqueId val="{00000004-B133-4DA7-960D-4330F1117E1F}"/>
            </c:ext>
          </c:extLst>
        </c:ser>
        <c:dLbls>
          <c:showLegendKey val="0"/>
          <c:showVal val="0"/>
          <c:showCatName val="1"/>
          <c:showSerName val="0"/>
          <c:showPercent val="0"/>
          <c:showBubbleSize val="0"/>
          <c:showLeaderLines val="1"/>
        </c:dLbls>
        <c:firstSliceAng val="0"/>
      </c:pie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99288518726101"/>
          <c:y val="5.1600588869712298E-2"/>
          <c:w val="0.69310915884437097"/>
          <c:h val="0.87386522720737003"/>
        </c:manualLayout>
      </c:layout>
      <c:pieChart>
        <c:varyColors val="1"/>
        <c:ser>
          <c:idx val="0"/>
          <c:order val="0"/>
          <c:spPr>
            <a:ln>
              <a:solidFill>
                <a:schemeClr val="tx1"/>
              </a:solidFill>
            </a:ln>
          </c:spPr>
          <c:dPt>
            <c:idx val="0"/>
            <c:bubble3D val="0"/>
            <c:spPr>
              <a:solidFill>
                <a:schemeClr val="accent1">
                  <a:lumMod val="40000"/>
                  <a:lumOff val="60000"/>
                </a:schemeClr>
              </a:solidFill>
              <a:ln>
                <a:solidFill>
                  <a:schemeClr val="tx1"/>
                </a:solidFill>
              </a:ln>
              <a:effectLst>
                <a:outerShdw blurRad="57150" dist="19050" dir="5400000" algn="ctr" rotWithShape="0">
                  <a:srgbClr val="000000">
                    <a:alpha val="63000"/>
                  </a:srgbClr>
                </a:outerShdw>
              </a:effectLst>
            </c:spPr>
            <c:extLst xmlns:c16r2="http://schemas.microsoft.com/office/drawing/2015/06/chart">
              <c:ext xmlns:c16="http://schemas.microsoft.com/office/drawing/2014/chart" uri="{C3380CC4-5D6E-409C-BE32-E72D297353CC}">
                <c16:uniqueId val="{00000001-E339-4397-B3F9-B663BE7EE7D6}"/>
              </c:ext>
            </c:extLst>
          </c:dPt>
          <c:dPt>
            <c:idx val="1"/>
            <c:bubble3D val="0"/>
            <c:explosion val="26"/>
            <c:spPr>
              <a:solidFill>
                <a:schemeClr val="bg1"/>
              </a:solidFill>
              <a:ln>
                <a:solidFill>
                  <a:schemeClr val="tx1"/>
                </a:solidFill>
              </a:ln>
              <a:effectLst>
                <a:outerShdw blurRad="57150" dist="19050" dir="5400000" algn="ctr" rotWithShape="0">
                  <a:srgbClr val="000000">
                    <a:alpha val="63000"/>
                  </a:srgbClr>
                </a:outerShdw>
              </a:effectLst>
            </c:spPr>
            <c:extLst xmlns:c16r2="http://schemas.microsoft.com/office/drawing/2015/06/chart">
              <c:ext xmlns:c16="http://schemas.microsoft.com/office/drawing/2014/chart" uri="{C3380CC4-5D6E-409C-BE32-E72D297353CC}">
                <c16:uniqueId val="{00000003-E339-4397-B3F9-B663BE7EE7D6}"/>
              </c:ext>
            </c:extLst>
          </c:dPt>
          <c:dLbls>
            <c:dLbl>
              <c:idx val="0"/>
              <c:spPr>
                <a:noFill/>
                <a:ln>
                  <a:noFill/>
                </a:ln>
                <a:effectLst/>
              </c:spPr>
              <c:txPr>
                <a:bodyPr rot="0" spcFirstLastPara="1" vertOverflow="ellipsis" vert="horz" wrap="square" lIns="38100" tIns="19050" rIns="38100" bIns="19050" anchor="ctr" anchorCtr="1">
                  <a:noAutofit/>
                </a:bodyPr>
                <a:lstStyle/>
                <a:p>
                  <a:pPr>
                    <a:defRPr sz="2000" b="0" i="0" u="none" strike="noStrike" kern="1200" baseline="0">
                      <a:solidFill>
                        <a:schemeClr val="bg2">
                          <a:lumMod val="50000"/>
                        </a:schemeClr>
                      </a:solidFill>
                      <a:latin typeface="+mn-lt"/>
                      <a:ea typeface="+mn-ea"/>
                      <a:cs typeface="+mn-cs"/>
                    </a:defRPr>
                  </a:pPr>
                  <a:endParaRPr lang="en-US"/>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bg2">
                        <a:lumMod val="50000"/>
                      </a:schemeClr>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'Workings 2.0'!$A$23:$B$24</c:f>
              <c:strCache>
                <c:ptCount val="1"/>
                <c:pt idx="0">
                  <c:v>Partnerships &amp; Networks</c:v>
                </c:pt>
              </c:strCache>
            </c:strRef>
          </c:cat>
          <c:val>
            <c:numRef>
              <c:f>'Workings 2.0'!$D$23:$D$24</c:f>
              <c:numCache>
                <c:formatCode>0%</c:formatCode>
                <c:ptCount val="2"/>
                <c:pt idx="0">
                  <c:v>0.49864130434782594</c:v>
                </c:pt>
                <c:pt idx="1">
                  <c:v>0.50135869565217406</c:v>
                </c:pt>
              </c:numCache>
            </c:numRef>
          </c:val>
          <c:extLst xmlns:c16r2="http://schemas.microsoft.com/office/drawing/2015/06/chart">
            <c:ext xmlns:c16="http://schemas.microsoft.com/office/drawing/2014/chart" uri="{C3380CC4-5D6E-409C-BE32-E72D297353CC}">
              <c16:uniqueId val="{00000004-E339-4397-B3F9-B663BE7EE7D6}"/>
            </c:ext>
          </c:extLst>
        </c:ser>
        <c:dLbls>
          <c:showLegendKey val="0"/>
          <c:showVal val="0"/>
          <c:showCatName val="0"/>
          <c:showSerName val="0"/>
          <c:showPercent val="1"/>
          <c:showBubbleSize val="0"/>
          <c:showLeaderLines val="1"/>
        </c:dLbls>
        <c:firstSliceAng val="0"/>
      </c:pie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solidFill>
                <a:schemeClr val="tx1"/>
              </a:solidFill>
            </a:ln>
          </c:spPr>
          <c:dPt>
            <c:idx val="0"/>
            <c:bubble3D val="0"/>
            <c:spPr>
              <a:gradFill rotWithShape="1">
                <a:gsLst>
                  <a:gs pos="100000">
                    <a:schemeClr val="accent1">
                      <a:lumMod val="40000"/>
                      <a:lumOff val="60000"/>
                    </a:schemeClr>
                  </a:gs>
                  <a:gs pos="100000">
                    <a:schemeClr val="accent1">
                      <a:lumMod val="99000"/>
                      <a:satMod val="120000"/>
                      <a:shade val="78000"/>
                    </a:schemeClr>
                  </a:gs>
                </a:gsLst>
                <a:lin ang="5400000" scaled="0"/>
              </a:gradFill>
              <a:ln>
                <a:solidFill>
                  <a:schemeClr val="tx1"/>
                </a:solidFill>
              </a:ln>
              <a:effectLst/>
            </c:spPr>
            <c:extLst xmlns:c16r2="http://schemas.microsoft.com/office/drawing/2015/06/chart">
              <c:ext xmlns:c16="http://schemas.microsoft.com/office/drawing/2014/chart" uri="{C3380CC4-5D6E-409C-BE32-E72D297353CC}">
                <c16:uniqueId val="{00000001-142A-4CF5-912D-350A7AA78853}"/>
              </c:ext>
            </c:extLst>
          </c:dPt>
          <c:dPt>
            <c:idx val="1"/>
            <c:bubble3D val="0"/>
            <c:explosion val="10"/>
            <c:spPr>
              <a:solidFill>
                <a:schemeClr val="bg1"/>
              </a:solidFill>
              <a:ln>
                <a:solidFill>
                  <a:schemeClr val="tx1"/>
                </a:solidFill>
              </a:ln>
              <a:effectLst/>
            </c:spPr>
            <c:extLst xmlns:c16r2="http://schemas.microsoft.com/office/drawing/2015/06/chart">
              <c:ext xmlns:c16="http://schemas.microsoft.com/office/drawing/2014/chart" uri="{C3380CC4-5D6E-409C-BE32-E72D297353CC}">
                <c16:uniqueId val="{00000003-142A-4CF5-912D-350A7AA78853}"/>
              </c:ext>
            </c:extLst>
          </c:dPt>
          <c:dLbls>
            <c:dLbl>
              <c:idx val="0"/>
              <c:spPr>
                <a:noFill/>
                <a:ln>
                  <a:noFill/>
                </a:ln>
                <a:effectLst/>
              </c:spPr>
              <c:txPr>
                <a:bodyPr rot="0" spcFirstLastPara="1" vertOverflow="ellipsis" vert="horz" wrap="square" lIns="38100" tIns="19050" rIns="38100" bIns="19050" anchor="ctr" anchorCtr="1">
                  <a:noAutofit/>
                </a:bodyPr>
                <a:lstStyle/>
                <a:p>
                  <a:pPr>
                    <a:defRPr sz="2000" b="0" i="0" u="none" strike="noStrike" kern="1200" baseline="0">
                      <a:solidFill>
                        <a:schemeClr val="bg2">
                          <a:lumMod val="50000"/>
                        </a:schemeClr>
                      </a:solidFill>
                      <a:latin typeface="+mn-lt"/>
                      <a:ea typeface="+mn-ea"/>
                      <a:cs typeface="+mn-cs"/>
                    </a:defRPr>
                  </a:pPr>
                  <a:endParaRPr lang="en-US"/>
                </a:p>
              </c:txPr>
              <c:dLblPos val="inEnd"/>
              <c:showLegendKey val="0"/>
              <c:showVal val="0"/>
              <c:showCatName val="0"/>
              <c:showSerName val="0"/>
              <c:showPercent val="1"/>
              <c:showBubbleSize val="0"/>
            </c:dLbl>
            <c:dLbl>
              <c:idx val="1"/>
              <c:spPr>
                <a:noFill/>
                <a:ln>
                  <a:noFill/>
                </a:ln>
                <a:effectLst/>
              </c:spPr>
              <c:txPr>
                <a:bodyPr rot="0" spcFirstLastPara="1" vertOverflow="ellipsis" vert="horz" wrap="square" lIns="38100" tIns="19050" rIns="38100" bIns="19050" anchor="ctr" anchorCtr="1">
                  <a:noAutofit/>
                </a:bodyPr>
                <a:lstStyle/>
                <a:p>
                  <a:pPr>
                    <a:defRPr sz="2000" b="0" i="0" u="none" strike="noStrike" kern="1200" baseline="0">
                      <a:solidFill>
                        <a:schemeClr val="bg2">
                          <a:lumMod val="50000"/>
                        </a:schemeClr>
                      </a:solidFill>
                      <a:latin typeface="+mn-lt"/>
                      <a:ea typeface="+mn-ea"/>
                      <a:cs typeface="+mn-cs"/>
                    </a:defRPr>
                  </a:pPr>
                  <a:endParaRPr lang="en-US"/>
                </a:p>
              </c:txPr>
              <c:dLblPos val="inEnd"/>
              <c:showLegendKey val="0"/>
              <c:showVal val="0"/>
              <c:showCatName val="0"/>
              <c:showSerName val="0"/>
              <c:showPercent val="1"/>
              <c:showBubbleSize val="0"/>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bg2">
                        <a:lumMod val="50000"/>
                      </a:schemeClr>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'Workings 2.0'!$A$25:$B$26</c:f>
              <c:strCache>
                <c:ptCount val="1"/>
                <c:pt idx="0">
                  <c:v>Organizational Alignment</c:v>
                </c:pt>
              </c:strCache>
            </c:strRef>
          </c:cat>
          <c:val>
            <c:numRef>
              <c:f>'Workings 2.0'!$D$25:$D$26</c:f>
              <c:numCache>
                <c:formatCode>0%</c:formatCode>
                <c:ptCount val="2"/>
                <c:pt idx="0">
                  <c:v>0.5</c:v>
                </c:pt>
                <c:pt idx="1">
                  <c:v>0.5</c:v>
                </c:pt>
              </c:numCache>
            </c:numRef>
          </c:val>
          <c:extLst xmlns:c16r2="http://schemas.microsoft.com/office/drawing/2015/06/chart">
            <c:ext xmlns:c16="http://schemas.microsoft.com/office/drawing/2014/chart" uri="{C3380CC4-5D6E-409C-BE32-E72D297353CC}">
              <c16:uniqueId val="{00000004-142A-4CF5-912D-350A7AA78853}"/>
            </c:ext>
          </c:extLst>
        </c:ser>
        <c:dLbls>
          <c:showLegendKey val="0"/>
          <c:showVal val="0"/>
          <c:showCatName val="0"/>
          <c:showSerName val="0"/>
          <c:showPercent val="1"/>
          <c:showBubbleSize val="0"/>
          <c:showLeaderLines val="1"/>
        </c:dLbls>
        <c:firstSliceAng val="0"/>
      </c:pie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trlProps/ctrlProp1.xml><?xml version="1.0" encoding="utf-8"?>
<formControlPr xmlns="http://schemas.microsoft.com/office/spreadsheetml/2009/9/main" objectType="Scroll" dx="22" fmlaLink="$O$107" horiz="1" inc="0" max="10" page="10" val="5"/>
</file>

<file path=xl/ctrlProps/ctrlProp10.xml><?xml version="1.0" encoding="utf-8"?>
<formControlPr xmlns="http://schemas.microsoft.com/office/spreadsheetml/2009/9/main" objectType="Scroll" dx="22" fmlaLink="$O$229" horiz="1" inc="0" max="10" page="10" val="5"/>
</file>

<file path=xl/ctrlProps/ctrlProp11.xml><?xml version="1.0" encoding="utf-8"?>
<formControlPr xmlns="http://schemas.microsoft.com/office/spreadsheetml/2009/9/main" objectType="Scroll" dx="22" fmlaLink="$O$238" horiz="1" inc="0" max="10" page="10" val="5"/>
</file>

<file path=xl/ctrlProps/ctrlProp12.xml><?xml version="1.0" encoding="utf-8"?>
<formControlPr xmlns="http://schemas.microsoft.com/office/spreadsheetml/2009/9/main" objectType="Scroll" dx="22" fmlaLink="$O$249" horiz="1" inc="0" max="10" page="10" val="5"/>
</file>

<file path=xl/ctrlProps/ctrlProp13.xml><?xml version="1.0" encoding="utf-8"?>
<formControlPr xmlns="http://schemas.microsoft.com/office/spreadsheetml/2009/9/main" objectType="Scroll" dx="22" fmlaLink="#REF!" horiz="1" inc="0" max="10" page="10" val="10"/>
</file>

<file path=xl/ctrlProps/ctrlProp14.xml><?xml version="1.0" encoding="utf-8"?>
<formControlPr xmlns="http://schemas.microsoft.com/office/spreadsheetml/2009/9/main" objectType="Scroll" dx="22" fmlaLink="$O$301" horiz="1" inc="0" max="10" page="10" val="5"/>
</file>

<file path=xl/ctrlProps/ctrlProp15.xml><?xml version="1.0" encoding="utf-8"?>
<formControlPr xmlns="http://schemas.microsoft.com/office/spreadsheetml/2009/9/main" objectType="Scroll" dx="22" fmlaLink="$O$286" horiz="1" inc="0" max="10" page="10" val="5"/>
</file>

<file path=xl/ctrlProps/ctrlProp16.xml><?xml version="1.0" encoding="utf-8"?>
<formControlPr xmlns="http://schemas.microsoft.com/office/spreadsheetml/2009/9/main" objectType="Scroll" dx="22" fmlaLink="$O$137" horiz="1" inc="0" max="10" page="10" val="5"/>
</file>

<file path=xl/ctrlProps/ctrlProp17.xml><?xml version="1.0" encoding="utf-8"?>
<formControlPr xmlns="http://schemas.microsoft.com/office/spreadsheetml/2009/9/main" objectType="Scroll" dx="22" fmlaLink="$O$261" horiz="1" inc="0" max="10" page="10" val="5"/>
</file>

<file path=xl/ctrlProps/ctrlProp18.xml><?xml version="1.0" encoding="utf-8"?>
<formControlPr xmlns="http://schemas.microsoft.com/office/spreadsheetml/2009/9/main" objectType="Scroll" dx="22" fmlaLink="$O$312" horiz="1" inc="0" max="10" page="10" val="5"/>
</file>

<file path=xl/ctrlProps/ctrlProp19.xml><?xml version="1.0" encoding="utf-8"?>
<formControlPr xmlns="http://schemas.microsoft.com/office/spreadsheetml/2009/9/main" objectType="Scroll" dx="22" fmlaLink="$O$194" horiz="1" inc="0" max="10" page="10" val="5"/>
</file>

<file path=xl/ctrlProps/ctrlProp2.xml><?xml version="1.0" encoding="utf-8"?>
<formControlPr xmlns="http://schemas.microsoft.com/office/spreadsheetml/2009/9/main" objectType="Scroll" dx="22" fmlaLink="$O$98" horiz="1" inc="0" max="10" page="10" val="5"/>
</file>

<file path=xl/ctrlProps/ctrlProp20.xml><?xml version="1.0" encoding="utf-8"?>
<formControlPr xmlns="http://schemas.microsoft.com/office/spreadsheetml/2009/9/main" objectType="Scroll" dx="22" fmlaLink="$O$45" horiz="1" inc="0" max="10" page="10" val="5"/>
</file>

<file path=xl/ctrlProps/ctrlProp21.xml><?xml version="1.0" encoding="utf-8"?>
<formControlPr xmlns="http://schemas.microsoft.com/office/spreadsheetml/2009/9/main" objectType="Scroll" dx="22" fmlaLink="$O$67" horiz="1" inc="0" max="10" page="10" val="5"/>
</file>

<file path=xl/ctrlProps/ctrlProp22.xml><?xml version="1.0" encoding="utf-8"?>
<formControlPr xmlns="http://schemas.microsoft.com/office/spreadsheetml/2009/9/main" objectType="Scroll" dx="22" fmlaLink="$O$271" horiz="1" inc="0" max="10" page="10" val="5"/>
</file>

<file path=xl/ctrlProps/ctrlProp23.xml><?xml version="1.0" encoding="utf-8"?>
<formControlPr xmlns="http://schemas.microsoft.com/office/spreadsheetml/2009/9/main" objectType="Scroll" dx="22" fmlaLink="$O$181" horiz="1" inc="0" max="10" page="10" val="5"/>
</file>

<file path=xl/ctrlProps/ctrlProp24.xml><?xml version="1.0" encoding="utf-8"?>
<formControlPr xmlns="http://schemas.microsoft.com/office/spreadsheetml/2009/9/main" objectType="Scroll" dx="22" fmlaLink="$O$204" horiz="1" inc="0" max="10" page="10" val="5"/>
</file>

<file path=xl/ctrlProps/ctrlProp25.xml><?xml version="1.0" encoding="utf-8"?>
<formControlPr xmlns="http://schemas.microsoft.com/office/spreadsheetml/2009/9/main" objectType="Scroll" dx="22" fmlaLink="$O$57" horiz="1" inc="0" max="10" page="10" val="5"/>
</file>

<file path=xl/ctrlProps/ctrlProp3.xml><?xml version="1.0" encoding="utf-8"?>
<formControlPr xmlns="http://schemas.microsoft.com/office/spreadsheetml/2009/9/main" objectType="Scroll" dx="22" fmlaLink="$O$115" horiz="1" inc="0" max="10" page="10" val="5"/>
</file>

<file path=xl/ctrlProps/ctrlProp4.xml><?xml version="1.0" encoding="utf-8"?>
<formControlPr xmlns="http://schemas.microsoft.com/office/spreadsheetml/2009/9/main" objectType="Scroll" dx="22" fmlaLink="$O$125" horiz="1" inc="0" max="10" page="10" val="5"/>
</file>

<file path=xl/ctrlProps/ctrlProp5.xml><?xml version="1.0" encoding="utf-8"?>
<formControlPr xmlns="http://schemas.microsoft.com/office/spreadsheetml/2009/9/main" objectType="Scroll" dx="22" fmlaLink="$O$77" horiz="1" inc="0" max="10" page="10" val="5"/>
</file>

<file path=xl/ctrlProps/ctrlProp6.xml><?xml version="1.0" encoding="utf-8"?>
<formControlPr xmlns="http://schemas.microsoft.com/office/spreadsheetml/2009/9/main" objectType="Scroll" dx="22" fmlaLink="$O$144" horiz="1" inc="0" max="10" page="10" val="5"/>
</file>

<file path=xl/ctrlProps/ctrlProp7.xml><?xml version="1.0" encoding="utf-8"?>
<formControlPr xmlns="http://schemas.microsoft.com/office/spreadsheetml/2009/9/main" objectType="Scroll" dx="22" fmlaLink="$O$158" horiz="1" inc="0" max="10" page="10" val="5"/>
</file>

<file path=xl/ctrlProps/ctrlProp8.xml><?xml version="1.0" encoding="utf-8"?>
<formControlPr xmlns="http://schemas.microsoft.com/office/spreadsheetml/2009/9/main" objectType="Scroll" dx="22" fmlaLink="$O$167" horiz="1" inc="0" max="10" page="10" val="5"/>
</file>

<file path=xl/ctrlProps/ctrlProp9.xml><?xml version="1.0" encoding="utf-8"?>
<formControlPr xmlns="http://schemas.microsoft.com/office/spreadsheetml/2009/9/main" objectType="Scroll" dx="22" fmlaLink="$O$213" horiz="1" inc="0" max="10" page="10" val="5"/>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161925</xdr:colOff>
      <xdr:row>68</xdr:row>
      <xdr:rowOff>19049</xdr:rowOff>
    </xdr:from>
    <xdr:to>
      <xdr:col>8</xdr:col>
      <xdr:colOff>276225</xdr:colOff>
      <xdr:row>73</xdr:row>
      <xdr:rowOff>200024</xdr:rowOff>
    </xdr:to>
    <xdr:sp macro="" textlink="">
      <xdr:nvSpPr>
        <xdr:cNvPr id="114" name="TextBox 113"/>
        <xdr:cNvSpPr txBox="1"/>
      </xdr:nvSpPr>
      <xdr:spPr>
        <a:xfrm>
          <a:off x="4448175" y="14508955"/>
          <a:ext cx="2686050" cy="107394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undertaken limited work to identify potential partners for various services and has some process to measure associated risks and trade-offs of partnership.  </a:t>
          </a:r>
          <a:endParaRPr lang="en-US" sz="1100">
            <a:latin typeface="Arial" panose="020B0604020202020204" pitchFamily="34" charset="0"/>
            <a:cs typeface="Arial" panose="020B0604020202020204" pitchFamily="34" charset="0"/>
          </a:endParaRPr>
        </a:p>
      </xdr:txBody>
    </xdr:sp>
    <xdr:clientData/>
  </xdr:twoCellAnchor>
  <xdr:twoCellAnchor editAs="oneCell">
    <xdr:from>
      <xdr:col>0</xdr:col>
      <xdr:colOff>3707</xdr:colOff>
      <xdr:row>0</xdr:row>
      <xdr:rowOff>64255</xdr:rowOff>
    </xdr:from>
    <xdr:to>
      <xdr:col>11</xdr:col>
      <xdr:colOff>495402</xdr:colOff>
      <xdr:row>0</xdr:row>
      <xdr:rowOff>1398784</xdr:rowOff>
    </xdr:to>
    <xdr:pic>
      <xdr:nvPicPr>
        <xdr:cNvPr id="4" name="Picture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7" y="64255"/>
          <a:ext cx="10873945" cy="133452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106</xdr:row>
          <xdr:rowOff>152400</xdr:rowOff>
        </xdr:from>
        <xdr:to>
          <xdr:col>11</xdr:col>
          <xdr:colOff>323850</xdr:colOff>
          <xdr:row>107</xdr:row>
          <xdr:rowOff>171450</xdr:rowOff>
        </xdr:to>
        <xdr:sp macro="" textlink="">
          <xdr:nvSpPr>
            <xdr:cNvPr id="6145" name="Scroll Bar 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97</xdr:row>
          <xdr:rowOff>9525</xdr:rowOff>
        </xdr:from>
        <xdr:to>
          <xdr:col>11</xdr:col>
          <xdr:colOff>390525</xdr:colOff>
          <xdr:row>98</xdr:row>
          <xdr:rowOff>47625</xdr:rowOff>
        </xdr:to>
        <xdr:sp macro="" textlink="">
          <xdr:nvSpPr>
            <xdr:cNvPr id="6146" name="Scroll Bar 2"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113</xdr:row>
          <xdr:rowOff>476250</xdr:rowOff>
        </xdr:from>
        <xdr:to>
          <xdr:col>11</xdr:col>
          <xdr:colOff>361950</xdr:colOff>
          <xdr:row>114</xdr:row>
          <xdr:rowOff>171450</xdr:rowOff>
        </xdr:to>
        <xdr:sp macro="" textlink="">
          <xdr:nvSpPr>
            <xdr:cNvPr id="6147" name="Scroll Bar 3"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122</xdr:row>
          <xdr:rowOff>1295400</xdr:rowOff>
        </xdr:from>
        <xdr:to>
          <xdr:col>11</xdr:col>
          <xdr:colOff>342900</xdr:colOff>
          <xdr:row>125</xdr:row>
          <xdr:rowOff>28575</xdr:rowOff>
        </xdr:to>
        <xdr:sp macro="" textlink="">
          <xdr:nvSpPr>
            <xdr:cNvPr id="6148" name="Scroll Bar 4"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76</xdr:row>
          <xdr:rowOff>9525</xdr:rowOff>
        </xdr:from>
        <xdr:to>
          <xdr:col>11</xdr:col>
          <xdr:colOff>390525</xdr:colOff>
          <xdr:row>77</xdr:row>
          <xdr:rowOff>19050</xdr:rowOff>
        </xdr:to>
        <xdr:sp macro="" textlink="">
          <xdr:nvSpPr>
            <xdr:cNvPr id="6150" name="Scroll Bar 6" hidden="1">
              <a:extLst>
                <a:ext uri="{63B3BB69-23CF-44E3-9099-C40C66FF867C}">
                  <a14:compatExt spid="_x0000_s6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144</xdr:row>
          <xdr:rowOff>95250</xdr:rowOff>
        </xdr:from>
        <xdr:to>
          <xdr:col>11</xdr:col>
          <xdr:colOff>257175</xdr:colOff>
          <xdr:row>145</xdr:row>
          <xdr:rowOff>133350</xdr:rowOff>
        </xdr:to>
        <xdr:sp macro="" textlink="">
          <xdr:nvSpPr>
            <xdr:cNvPr id="6151" name="Scroll Bar 7" hidden="1">
              <a:extLst>
                <a:ext uri="{63B3BB69-23CF-44E3-9099-C40C66FF867C}">
                  <a14:compatExt spid="_x0000_s6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157</xdr:row>
          <xdr:rowOff>123825</xdr:rowOff>
        </xdr:from>
        <xdr:to>
          <xdr:col>11</xdr:col>
          <xdr:colOff>238125</xdr:colOff>
          <xdr:row>158</xdr:row>
          <xdr:rowOff>104775</xdr:rowOff>
        </xdr:to>
        <xdr:sp macro="" textlink="">
          <xdr:nvSpPr>
            <xdr:cNvPr id="6152" name="Scroll Bar 8" hidden="1">
              <a:extLst>
                <a:ext uri="{63B3BB69-23CF-44E3-9099-C40C66FF867C}">
                  <a14:compatExt spid="_x0000_s6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166</xdr:row>
          <xdr:rowOff>0</xdr:rowOff>
        </xdr:from>
        <xdr:to>
          <xdr:col>11</xdr:col>
          <xdr:colOff>304800</xdr:colOff>
          <xdr:row>167</xdr:row>
          <xdr:rowOff>0</xdr:rowOff>
        </xdr:to>
        <xdr:sp macro="" textlink="">
          <xdr:nvSpPr>
            <xdr:cNvPr id="6154" name="Scroll Bar 10" hidden="1">
              <a:extLst>
                <a:ext uri="{63B3BB69-23CF-44E3-9099-C40C66FF867C}">
                  <a14:compatExt spid="_x0000_s61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213</xdr:row>
          <xdr:rowOff>0</xdr:rowOff>
        </xdr:from>
        <xdr:to>
          <xdr:col>11</xdr:col>
          <xdr:colOff>180975</xdr:colOff>
          <xdr:row>214</xdr:row>
          <xdr:rowOff>57150</xdr:rowOff>
        </xdr:to>
        <xdr:sp macro="" textlink="">
          <xdr:nvSpPr>
            <xdr:cNvPr id="6158" name="Scroll Bar 14" hidden="1">
              <a:extLst>
                <a:ext uri="{63B3BB69-23CF-44E3-9099-C40C66FF867C}">
                  <a14:compatExt spid="_x0000_s6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228</xdr:row>
          <xdr:rowOff>152400</xdr:rowOff>
        </xdr:from>
        <xdr:to>
          <xdr:col>11</xdr:col>
          <xdr:colOff>276225</xdr:colOff>
          <xdr:row>229</xdr:row>
          <xdr:rowOff>85725</xdr:rowOff>
        </xdr:to>
        <xdr:sp macro="" textlink="">
          <xdr:nvSpPr>
            <xdr:cNvPr id="6159" name="Scroll Bar 15" hidden="1">
              <a:extLst>
                <a:ext uri="{63B3BB69-23CF-44E3-9099-C40C66FF867C}">
                  <a14:compatExt spid="_x0000_s6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236</xdr:row>
          <xdr:rowOff>1000125</xdr:rowOff>
        </xdr:from>
        <xdr:to>
          <xdr:col>11</xdr:col>
          <xdr:colOff>295275</xdr:colOff>
          <xdr:row>237</xdr:row>
          <xdr:rowOff>238125</xdr:rowOff>
        </xdr:to>
        <xdr:sp macro="" textlink="">
          <xdr:nvSpPr>
            <xdr:cNvPr id="6161" name="Scroll Bar 17" hidden="1">
              <a:extLst>
                <a:ext uri="{63B3BB69-23CF-44E3-9099-C40C66FF867C}">
                  <a14:compatExt spid="_x0000_s6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248</xdr:row>
          <xdr:rowOff>38100</xdr:rowOff>
        </xdr:from>
        <xdr:to>
          <xdr:col>11</xdr:col>
          <xdr:colOff>228600</xdr:colOff>
          <xdr:row>249</xdr:row>
          <xdr:rowOff>85725</xdr:rowOff>
        </xdr:to>
        <xdr:sp macro="" textlink="">
          <xdr:nvSpPr>
            <xdr:cNvPr id="6162" name="Scroll Bar 18" hidden="1">
              <a:extLst>
                <a:ext uri="{63B3BB69-23CF-44E3-9099-C40C66FF867C}">
                  <a14:compatExt spid="_x0000_s6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285</xdr:row>
          <xdr:rowOff>0</xdr:rowOff>
        </xdr:from>
        <xdr:to>
          <xdr:col>10</xdr:col>
          <xdr:colOff>866775</xdr:colOff>
          <xdr:row>285</xdr:row>
          <xdr:rowOff>219075</xdr:rowOff>
        </xdr:to>
        <xdr:sp macro="" textlink="">
          <xdr:nvSpPr>
            <xdr:cNvPr id="6164" name="Scroll Bar 20" hidden="1">
              <a:extLst>
                <a:ext uri="{63B3BB69-23CF-44E3-9099-C40C66FF867C}">
                  <a14:compatExt spid="_x0000_s6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299</xdr:row>
          <xdr:rowOff>152400</xdr:rowOff>
        </xdr:from>
        <xdr:to>
          <xdr:col>11</xdr:col>
          <xdr:colOff>152400</xdr:colOff>
          <xdr:row>300</xdr:row>
          <xdr:rowOff>276225</xdr:rowOff>
        </xdr:to>
        <xdr:sp macro="" textlink="">
          <xdr:nvSpPr>
            <xdr:cNvPr id="6166" name="Scroll Bar 22" hidden="1">
              <a:extLst>
                <a:ext uri="{63B3BB69-23CF-44E3-9099-C40C66FF867C}">
                  <a14:compatExt spid="_x0000_s6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284</xdr:row>
          <xdr:rowOff>1085850</xdr:rowOff>
        </xdr:from>
        <xdr:to>
          <xdr:col>11</xdr:col>
          <xdr:colOff>161925</xdr:colOff>
          <xdr:row>285</xdr:row>
          <xdr:rowOff>228600</xdr:rowOff>
        </xdr:to>
        <xdr:sp macro="" textlink="">
          <xdr:nvSpPr>
            <xdr:cNvPr id="6167" name="Scroll Bar 23" hidden="1">
              <a:extLst>
                <a:ext uri="{63B3BB69-23CF-44E3-9099-C40C66FF867C}">
                  <a14:compatExt spid="_x0000_s61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135</xdr:row>
          <xdr:rowOff>571500</xdr:rowOff>
        </xdr:from>
        <xdr:to>
          <xdr:col>11</xdr:col>
          <xdr:colOff>200025</xdr:colOff>
          <xdr:row>137</xdr:row>
          <xdr:rowOff>0</xdr:rowOff>
        </xdr:to>
        <xdr:sp macro="" textlink="">
          <xdr:nvSpPr>
            <xdr:cNvPr id="6169" name="Scroll Bar 25" hidden="1">
              <a:extLst>
                <a:ext uri="{63B3BB69-23CF-44E3-9099-C40C66FF867C}">
                  <a14:compatExt spid="_x0000_s6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259</xdr:row>
          <xdr:rowOff>152400</xdr:rowOff>
        </xdr:from>
        <xdr:to>
          <xdr:col>11</xdr:col>
          <xdr:colOff>238125</xdr:colOff>
          <xdr:row>260</xdr:row>
          <xdr:rowOff>266700</xdr:rowOff>
        </xdr:to>
        <xdr:sp macro="" textlink="">
          <xdr:nvSpPr>
            <xdr:cNvPr id="6172" name="Scroll Bar 28" hidden="1">
              <a:extLst>
                <a:ext uri="{63B3BB69-23CF-44E3-9099-C40C66FF867C}">
                  <a14:compatExt spid="_x0000_s6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310</xdr:row>
          <xdr:rowOff>0</xdr:rowOff>
        </xdr:from>
        <xdr:to>
          <xdr:col>11</xdr:col>
          <xdr:colOff>200025</xdr:colOff>
          <xdr:row>311</xdr:row>
          <xdr:rowOff>285750</xdr:rowOff>
        </xdr:to>
        <xdr:sp macro="" textlink="">
          <xdr:nvSpPr>
            <xdr:cNvPr id="6173" name="Scroll Bar 29" hidden="1">
              <a:extLst>
                <a:ext uri="{63B3BB69-23CF-44E3-9099-C40C66FF867C}">
                  <a14:compatExt spid="_x0000_s61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193</xdr:row>
          <xdr:rowOff>38100</xdr:rowOff>
        </xdr:from>
        <xdr:to>
          <xdr:col>11</xdr:col>
          <xdr:colOff>342900</xdr:colOff>
          <xdr:row>194</xdr:row>
          <xdr:rowOff>19050</xdr:rowOff>
        </xdr:to>
        <xdr:sp macro="" textlink="">
          <xdr:nvSpPr>
            <xdr:cNvPr id="6174" name="Scroll Bar 30" hidden="1">
              <a:extLst>
                <a:ext uri="{63B3BB69-23CF-44E3-9099-C40C66FF867C}">
                  <a14:compatExt spid="_x0000_s61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133350</xdr:rowOff>
        </xdr:from>
        <xdr:to>
          <xdr:col>11</xdr:col>
          <xdr:colOff>419100</xdr:colOff>
          <xdr:row>45</xdr:row>
          <xdr:rowOff>85725</xdr:rowOff>
        </xdr:to>
        <xdr:sp macro="" textlink="">
          <xdr:nvSpPr>
            <xdr:cNvPr id="6186" name="Scroll Bar 42" hidden="1">
              <a:extLst>
                <a:ext uri="{63B3BB69-23CF-44E3-9099-C40C66FF867C}">
                  <a14:compatExt spid="_x0000_s61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847725</xdr:colOff>
          <xdr:row>66</xdr:row>
          <xdr:rowOff>9525</xdr:rowOff>
        </xdr:from>
        <xdr:to>
          <xdr:col>11</xdr:col>
          <xdr:colOff>390525</xdr:colOff>
          <xdr:row>66</xdr:row>
          <xdr:rowOff>247650</xdr:rowOff>
        </xdr:to>
        <xdr:sp macro="" textlink="">
          <xdr:nvSpPr>
            <xdr:cNvPr id="6189" name="Scroll Bar 45" hidden="1">
              <a:extLst>
                <a:ext uri="{63B3BB69-23CF-44E3-9099-C40C66FF867C}">
                  <a14:compatExt spid="_x0000_s61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790575</xdr:colOff>
          <xdr:row>270</xdr:row>
          <xdr:rowOff>95250</xdr:rowOff>
        </xdr:from>
        <xdr:to>
          <xdr:col>11</xdr:col>
          <xdr:colOff>219075</xdr:colOff>
          <xdr:row>271</xdr:row>
          <xdr:rowOff>57150</xdr:rowOff>
        </xdr:to>
        <xdr:sp macro="" textlink="">
          <xdr:nvSpPr>
            <xdr:cNvPr id="6192" name="Scroll Bar 48" hidden="1">
              <a:extLst>
                <a:ext uri="{63B3BB69-23CF-44E3-9099-C40C66FF867C}">
                  <a14:compatExt spid="_x0000_s61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180</xdr:row>
          <xdr:rowOff>95250</xdr:rowOff>
        </xdr:from>
        <xdr:to>
          <xdr:col>11</xdr:col>
          <xdr:colOff>333375</xdr:colOff>
          <xdr:row>181</xdr:row>
          <xdr:rowOff>57150</xdr:rowOff>
        </xdr:to>
        <xdr:sp macro="" textlink="">
          <xdr:nvSpPr>
            <xdr:cNvPr id="6194" name="Scroll Bar 50" hidden="1">
              <a:extLst>
                <a:ext uri="{63B3BB69-23CF-44E3-9099-C40C66FF867C}">
                  <a14:compatExt spid="_x0000_s6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202</xdr:row>
          <xdr:rowOff>9525</xdr:rowOff>
        </xdr:from>
        <xdr:to>
          <xdr:col>11</xdr:col>
          <xdr:colOff>314325</xdr:colOff>
          <xdr:row>203</xdr:row>
          <xdr:rowOff>238125</xdr:rowOff>
        </xdr:to>
        <xdr:sp macro="" textlink="">
          <xdr:nvSpPr>
            <xdr:cNvPr id="6195" name="Scroll Bar 51" hidden="1">
              <a:extLst>
                <a:ext uri="{63B3BB69-23CF-44E3-9099-C40C66FF867C}">
                  <a14:compatExt spid="_x0000_s6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752475</xdr:colOff>
          <xdr:row>56</xdr:row>
          <xdr:rowOff>28575</xdr:rowOff>
        </xdr:from>
        <xdr:to>
          <xdr:col>11</xdr:col>
          <xdr:colOff>476250</xdr:colOff>
          <xdr:row>57</xdr:row>
          <xdr:rowOff>38100</xdr:rowOff>
        </xdr:to>
        <xdr:sp macro="" textlink="">
          <xdr:nvSpPr>
            <xdr:cNvPr id="6197" name="Scroll Bar 53" hidden="1">
              <a:extLst>
                <a:ext uri="{63B3BB69-23CF-44E3-9099-C40C66FF867C}">
                  <a14:compatExt spid="_x0000_s6197"/>
                </a:ext>
              </a:extLst>
            </xdr:cNvPr>
            <xdr:cNvSpPr/>
          </xdr:nvSpPr>
          <xdr:spPr>
            <a:xfrm>
              <a:off x="0" y="0"/>
              <a:ext cx="0" cy="0"/>
            </a:xfrm>
            <a:prstGeom prst="rect">
              <a:avLst/>
            </a:prstGeom>
          </xdr:spPr>
        </xdr:sp>
        <xdr:clientData/>
      </xdr:twoCellAnchor>
    </mc:Choice>
    <mc:Fallback/>
  </mc:AlternateContent>
  <xdr:twoCellAnchor editAs="oneCell">
    <xdr:from>
      <xdr:col>9</xdr:col>
      <xdr:colOff>642942</xdr:colOff>
      <xdr:row>15</xdr:row>
      <xdr:rowOff>542925</xdr:rowOff>
    </xdr:from>
    <xdr:to>
      <xdr:col>11</xdr:col>
      <xdr:colOff>803094</xdr:colOff>
      <xdr:row>16</xdr:row>
      <xdr:rowOff>233362</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996" t="30750" r="11138" b="36464"/>
        <a:stretch/>
      </xdr:blipFill>
      <xdr:spPr>
        <a:xfrm>
          <a:off x="8358192" y="4555331"/>
          <a:ext cx="2827152" cy="357187"/>
        </a:xfrm>
        <a:prstGeom prst="rect">
          <a:avLst/>
        </a:prstGeom>
      </xdr:spPr>
    </xdr:pic>
    <xdr:clientData/>
  </xdr:twoCellAnchor>
  <xdr:twoCellAnchor>
    <xdr:from>
      <xdr:col>0</xdr:col>
      <xdr:colOff>657223</xdr:colOff>
      <xdr:row>46</xdr:row>
      <xdr:rowOff>190499</xdr:rowOff>
    </xdr:from>
    <xdr:to>
      <xdr:col>3</xdr:col>
      <xdr:colOff>219075</xdr:colOff>
      <xdr:row>53</xdr:row>
      <xdr:rowOff>95250</xdr:rowOff>
    </xdr:to>
    <xdr:sp macro="" textlink="">
      <xdr:nvSpPr>
        <xdr:cNvPr id="3" name="TextBox 2"/>
        <xdr:cNvSpPr txBox="1"/>
      </xdr:nvSpPr>
      <xdr:spPr>
        <a:xfrm>
          <a:off x="657223" y="10153649"/>
          <a:ext cx="2133602" cy="123825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a stated mission and vision, but program or service delivery is not aligned with a theory of change.  </a:t>
          </a:r>
          <a:r>
            <a:rPr lang="en-US" sz="1100">
              <a:latin typeface="Arial" panose="020B0604020202020204" pitchFamily="34" charset="0"/>
              <a:cs typeface="Arial" panose="020B0604020202020204" pitchFamily="34" charset="0"/>
            </a:rPr>
            <a:t> </a:t>
          </a:r>
        </a:p>
      </xdr:txBody>
    </xdr:sp>
    <xdr:clientData/>
  </xdr:twoCellAnchor>
  <xdr:twoCellAnchor>
    <xdr:from>
      <xdr:col>5</xdr:col>
      <xdr:colOff>92869</xdr:colOff>
      <xdr:row>46</xdr:row>
      <xdr:rowOff>140493</xdr:rowOff>
    </xdr:from>
    <xdr:to>
      <xdr:col>8</xdr:col>
      <xdr:colOff>388144</xdr:colOff>
      <xdr:row>53</xdr:row>
      <xdr:rowOff>121444</xdr:rowOff>
    </xdr:to>
    <xdr:sp macro="" textlink="">
      <xdr:nvSpPr>
        <xdr:cNvPr id="38" name="TextBox 37"/>
        <xdr:cNvSpPr txBox="1"/>
      </xdr:nvSpPr>
      <xdr:spPr>
        <a:xfrm>
          <a:off x="4379119" y="10010774"/>
          <a:ext cx="2867025" cy="129063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a stated mission, vision, and theory of change in place that is understood across the organization. The theory of change may be outdated or it is not clear how the outcomes of different services contribute to the broader vision of the organization.</a:t>
          </a:r>
          <a:endParaRPr lang="en-US" sz="1100">
            <a:latin typeface="Arial" panose="020B0604020202020204" pitchFamily="34" charset="0"/>
            <a:cs typeface="Arial" panose="020B0604020202020204" pitchFamily="34" charset="0"/>
          </a:endParaRPr>
        </a:p>
      </xdr:txBody>
    </xdr:sp>
    <xdr:clientData/>
  </xdr:twoCellAnchor>
  <xdr:twoCellAnchor>
    <xdr:from>
      <xdr:col>9</xdr:col>
      <xdr:colOff>342900</xdr:colOff>
      <xdr:row>46</xdr:row>
      <xdr:rowOff>180975</xdr:rowOff>
    </xdr:from>
    <xdr:to>
      <xdr:col>12</xdr:col>
      <xdr:colOff>533400</xdr:colOff>
      <xdr:row>53</xdr:row>
      <xdr:rowOff>85725</xdr:rowOff>
    </xdr:to>
    <xdr:sp macro="" textlink="">
      <xdr:nvSpPr>
        <xdr:cNvPr id="39" name="TextBox 38"/>
        <xdr:cNvSpPr txBox="1"/>
      </xdr:nvSpPr>
      <xdr:spPr>
        <a:xfrm>
          <a:off x="8058150" y="10144125"/>
          <a:ext cx="2971800" cy="12382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a current stated mission, vision, and  theory of change that is understood across the organization. The entire organization can articulate how the outcomes of different services contribute to the broader vision of what it is trying to achieve.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800100</xdr:colOff>
      <xdr:row>45</xdr:row>
      <xdr:rowOff>161925</xdr:rowOff>
    </xdr:from>
    <xdr:to>
      <xdr:col>1</xdr:col>
      <xdr:colOff>542925</xdr:colOff>
      <xdr:row>46</xdr:row>
      <xdr:rowOff>152400</xdr:rowOff>
    </xdr:to>
    <xdr:sp macro="" textlink="">
      <xdr:nvSpPr>
        <xdr:cNvPr id="5" name="TextBox 4"/>
        <xdr:cNvSpPr txBox="1"/>
      </xdr:nvSpPr>
      <xdr:spPr>
        <a:xfrm>
          <a:off x="800100" y="9934575"/>
          <a:ext cx="600075" cy="1809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6</xdr:col>
      <xdr:colOff>419101</xdr:colOff>
      <xdr:row>45</xdr:row>
      <xdr:rowOff>152400</xdr:rowOff>
    </xdr:from>
    <xdr:to>
      <xdr:col>7</xdr:col>
      <xdr:colOff>161926</xdr:colOff>
      <xdr:row>46</xdr:row>
      <xdr:rowOff>161925</xdr:rowOff>
    </xdr:to>
    <xdr:sp macro="" textlink="">
      <xdr:nvSpPr>
        <xdr:cNvPr id="41" name="TextBox 40"/>
        <xdr:cNvSpPr txBox="1"/>
      </xdr:nvSpPr>
      <xdr:spPr>
        <a:xfrm>
          <a:off x="5562601" y="9832181"/>
          <a:ext cx="600075" cy="2000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11</xdr:col>
      <xdr:colOff>828675</xdr:colOff>
      <xdr:row>46</xdr:row>
      <xdr:rowOff>1</xdr:rowOff>
    </xdr:from>
    <xdr:to>
      <xdr:col>12</xdr:col>
      <xdr:colOff>361950</xdr:colOff>
      <xdr:row>47</xdr:row>
      <xdr:rowOff>1</xdr:rowOff>
    </xdr:to>
    <xdr:sp macro="" textlink="">
      <xdr:nvSpPr>
        <xdr:cNvPr id="42" name="TextBox 41"/>
        <xdr:cNvSpPr txBox="1"/>
      </xdr:nvSpPr>
      <xdr:spPr>
        <a:xfrm>
          <a:off x="10258425" y="9963151"/>
          <a:ext cx="600075" cy="1905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twoCellAnchor>
    <xdr:from>
      <xdr:col>0</xdr:col>
      <xdr:colOff>704850</xdr:colOff>
      <xdr:row>57</xdr:row>
      <xdr:rowOff>95250</xdr:rowOff>
    </xdr:from>
    <xdr:to>
      <xdr:col>1</xdr:col>
      <xdr:colOff>447675</xdr:colOff>
      <xdr:row>58</xdr:row>
      <xdr:rowOff>95250</xdr:rowOff>
    </xdr:to>
    <xdr:sp macro="" textlink="">
      <xdr:nvSpPr>
        <xdr:cNvPr id="36" name="TextBox 35"/>
        <xdr:cNvSpPr txBox="1"/>
      </xdr:nvSpPr>
      <xdr:spPr>
        <a:xfrm>
          <a:off x="704850" y="12411075"/>
          <a:ext cx="600075" cy="1809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0</xdr:col>
      <xdr:colOff>819150</xdr:colOff>
      <xdr:row>67</xdr:row>
      <xdr:rowOff>57150</xdr:rowOff>
    </xdr:from>
    <xdr:to>
      <xdr:col>1</xdr:col>
      <xdr:colOff>561975</xdr:colOff>
      <xdr:row>68</xdr:row>
      <xdr:rowOff>57150</xdr:rowOff>
    </xdr:to>
    <xdr:sp macro="" textlink="">
      <xdr:nvSpPr>
        <xdr:cNvPr id="37" name="TextBox 36"/>
        <xdr:cNvSpPr txBox="1"/>
      </xdr:nvSpPr>
      <xdr:spPr>
        <a:xfrm>
          <a:off x="819150" y="14668500"/>
          <a:ext cx="600075" cy="1809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0</xdr:col>
      <xdr:colOff>800100</xdr:colOff>
      <xdr:row>77</xdr:row>
      <xdr:rowOff>57150</xdr:rowOff>
    </xdr:from>
    <xdr:to>
      <xdr:col>1</xdr:col>
      <xdr:colOff>542925</xdr:colOff>
      <xdr:row>78</xdr:row>
      <xdr:rowOff>57150</xdr:rowOff>
    </xdr:to>
    <xdr:sp macro="" textlink="">
      <xdr:nvSpPr>
        <xdr:cNvPr id="40" name="TextBox 39"/>
        <xdr:cNvSpPr txBox="1"/>
      </xdr:nvSpPr>
      <xdr:spPr>
        <a:xfrm>
          <a:off x="800100" y="17049750"/>
          <a:ext cx="600075" cy="2190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0</xdr:col>
      <xdr:colOff>847725</xdr:colOff>
      <xdr:row>98</xdr:row>
      <xdr:rowOff>123825</xdr:rowOff>
    </xdr:from>
    <xdr:to>
      <xdr:col>1</xdr:col>
      <xdr:colOff>590550</xdr:colOff>
      <xdr:row>99</xdr:row>
      <xdr:rowOff>123825</xdr:rowOff>
    </xdr:to>
    <xdr:sp macro="" textlink="">
      <xdr:nvSpPr>
        <xdr:cNvPr id="43" name="TextBox 42"/>
        <xdr:cNvSpPr txBox="1"/>
      </xdr:nvSpPr>
      <xdr:spPr>
        <a:xfrm>
          <a:off x="847725" y="22431375"/>
          <a:ext cx="600075" cy="1809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0</xdr:col>
      <xdr:colOff>828675</xdr:colOff>
      <xdr:row>108</xdr:row>
      <xdr:rowOff>38100</xdr:rowOff>
    </xdr:from>
    <xdr:to>
      <xdr:col>1</xdr:col>
      <xdr:colOff>571500</xdr:colOff>
      <xdr:row>109</xdr:row>
      <xdr:rowOff>38100</xdr:rowOff>
    </xdr:to>
    <xdr:sp macro="" textlink="">
      <xdr:nvSpPr>
        <xdr:cNvPr id="44" name="TextBox 43"/>
        <xdr:cNvSpPr txBox="1"/>
      </xdr:nvSpPr>
      <xdr:spPr>
        <a:xfrm>
          <a:off x="828675" y="24641175"/>
          <a:ext cx="600075" cy="1809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0</xdr:col>
      <xdr:colOff>828675</xdr:colOff>
      <xdr:row>115</xdr:row>
      <xdr:rowOff>38100</xdr:rowOff>
    </xdr:from>
    <xdr:to>
      <xdr:col>1</xdr:col>
      <xdr:colOff>571500</xdr:colOff>
      <xdr:row>116</xdr:row>
      <xdr:rowOff>38100</xdr:rowOff>
    </xdr:to>
    <xdr:sp macro="" textlink="">
      <xdr:nvSpPr>
        <xdr:cNvPr id="45" name="TextBox 44"/>
        <xdr:cNvSpPr txBox="1"/>
      </xdr:nvSpPr>
      <xdr:spPr>
        <a:xfrm>
          <a:off x="828675" y="27155775"/>
          <a:ext cx="600075" cy="1809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0</xdr:col>
      <xdr:colOff>847725</xdr:colOff>
      <xdr:row>125</xdr:row>
      <xdr:rowOff>85725</xdr:rowOff>
    </xdr:from>
    <xdr:to>
      <xdr:col>1</xdr:col>
      <xdr:colOff>590550</xdr:colOff>
      <xdr:row>126</xdr:row>
      <xdr:rowOff>66675</xdr:rowOff>
    </xdr:to>
    <xdr:sp macro="" textlink="">
      <xdr:nvSpPr>
        <xdr:cNvPr id="46" name="TextBox 45"/>
        <xdr:cNvSpPr txBox="1"/>
      </xdr:nvSpPr>
      <xdr:spPr>
        <a:xfrm>
          <a:off x="847725" y="30670500"/>
          <a:ext cx="600075" cy="1619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1</xdr:col>
      <xdr:colOff>4763</xdr:colOff>
      <xdr:row>137</xdr:row>
      <xdr:rowOff>85726</xdr:rowOff>
    </xdr:from>
    <xdr:to>
      <xdr:col>1</xdr:col>
      <xdr:colOff>604838</xdr:colOff>
      <xdr:row>138</xdr:row>
      <xdr:rowOff>76201</xdr:rowOff>
    </xdr:to>
    <xdr:sp macro="" textlink="">
      <xdr:nvSpPr>
        <xdr:cNvPr id="47" name="TextBox 46"/>
        <xdr:cNvSpPr txBox="1"/>
      </xdr:nvSpPr>
      <xdr:spPr>
        <a:xfrm>
          <a:off x="862013" y="34113789"/>
          <a:ext cx="600075" cy="1809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1</xdr:col>
      <xdr:colOff>0</xdr:colOff>
      <xdr:row>145</xdr:row>
      <xdr:rowOff>142875</xdr:rowOff>
    </xdr:from>
    <xdr:to>
      <xdr:col>1</xdr:col>
      <xdr:colOff>600075</xdr:colOff>
      <xdr:row>146</xdr:row>
      <xdr:rowOff>133350</xdr:rowOff>
    </xdr:to>
    <xdr:sp macro="" textlink="">
      <xdr:nvSpPr>
        <xdr:cNvPr id="48" name="TextBox 47"/>
        <xdr:cNvSpPr txBox="1"/>
      </xdr:nvSpPr>
      <xdr:spPr>
        <a:xfrm>
          <a:off x="857250" y="36706969"/>
          <a:ext cx="600075" cy="1809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0</xdr:col>
      <xdr:colOff>850107</xdr:colOff>
      <xdr:row>158</xdr:row>
      <xdr:rowOff>157163</xdr:rowOff>
    </xdr:from>
    <xdr:to>
      <xdr:col>1</xdr:col>
      <xdr:colOff>592932</xdr:colOff>
      <xdr:row>159</xdr:row>
      <xdr:rowOff>142874</xdr:rowOff>
    </xdr:to>
    <xdr:sp macro="" textlink="">
      <xdr:nvSpPr>
        <xdr:cNvPr id="49" name="TextBox 48"/>
        <xdr:cNvSpPr txBox="1"/>
      </xdr:nvSpPr>
      <xdr:spPr>
        <a:xfrm>
          <a:off x="850107" y="39483507"/>
          <a:ext cx="600075" cy="16430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1</xdr:col>
      <xdr:colOff>4762</xdr:colOff>
      <xdr:row>167</xdr:row>
      <xdr:rowOff>166688</xdr:rowOff>
    </xdr:from>
    <xdr:to>
      <xdr:col>1</xdr:col>
      <xdr:colOff>604837</xdr:colOff>
      <xdr:row>168</xdr:row>
      <xdr:rowOff>166688</xdr:rowOff>
    </xdr:to>
    <xdr:sp macro="" textlink="">
      <xdr:nvSpPr>
        <xdr:cNvPr id="50" name="TextBox 49"/>
        <xdr:cNvSpPr txBox="1"/>
      </xdr:nvSpPr>
      <xdr:spPr>
        <a:xfrm>
          <a:off x="862012" y="41469469"/>
          <a:ext cx="600075" cy="17859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0</xdr:col>
      <xdr:colOff>852487</xdr:colOff>
      <xdr:row>181</xdr:row>
      <xdr:rowOff>97631</xdr:rowOff>
    </xdr:from>
    <xdr:to>
      <xdr:col>1</xdr:col>
      <xdr:colOff>595312</xdr:colOff>
      <xdr:row>182</xdr:row>
      <xdr:rowOff>69056</xdr:rowOff>
    </xdr:to>
    <xdr:sp macro="" textlink="">
      <xdr:nvSpPr>
        <xdr:cNvPr id="51" name="TextBox 50"/>
        <xdr:cNvSpPr txBox="1"/>
      </xdr:nvSpPr>
      <xdr:spPr>
        <a:xfrm>
          <a:off x="852487" y="45127069"/>
          <a:ext cx="600075" cy="18573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1</xdr:col>
      <xdr:colOff>23812</xdr:colOff>
      <xdr:row>194</xdr:row>
      <xdr:rowOff>35718</xdr:rowOff>
    </xdr:from>
    <xdr:to>
      <xdr:col>1</xdr:col>
      <xdr:colOff>623887</xdr:colOff>
      <xdr:row>196</xdr:row>
      <xdr:rowOff>35718</xdr:rowOff>
    </xdr:to>
    <xdr:sp macro="" textlink="">
      <xdr:nvSpPr>
        <xdr:cNvPr id="52" name="TextBox 51"/>
        <xdr:cNvSpPr txBox="1"/>
      </xdr:nvSpPr>
      <xdr:spPr>
        <a:xfrm>
          <a:off x="881062" y="48172687"/>
          <a:ext cx="600075" cy="35718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1</xdr:col>
      <xdr:colOff>23812</xdr:colOff>
      <xdr:row>204</xdr:row>
      <xdr:rowOff>47625</xdr:rowOff>
    </xdr:from>
    <xdr:to>
      <xdr:col>1</xdr:col>
      <xdr:colOff>623887</xdr:colOff>
      <xdr:row>205</xdr:row>
      <xdr:rowOff>59532</xdr:rowOff>
    </xdr:to>
    <xdr:sp macro="" textlink="">
      <xdr:nvSpPr>
        <xdr:cNvPr id="53" name="TextBox 52"/>
        <xdr:cNvSpPr txBox="1"/>
      </xdr:nvSpPr>
      <xdr:spPr>
        <a:xfrm>
          <a:off x="881062" y="51220688"/>
          <a:ext cx="600075" cy="1905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0</xdr:col>
      <xdr:colOff>854868</xdr:colOff>
      <xdr:row>214</xdr:row>
      <xdr:rowOff>147638</xdr:rowOff>
    </xdr:from>
    <xdr:to>
      <xdr:col>1</xdr:col>
      <xdr:colOff>597693</xdr:colOff>
      <xdr:row>215</xdr:row>
      <xdr:rowOff>147637</xdr:rowOff>
    </xdr:to>
    <xdr:sp macro="" textlink="">
      <xdr:nvSpPr>
        <xdr:cNvPr id="54" name="TextBox 53"/>
        <xdr:cNvSpPr txBox="1"/>
      </xdr:nvSpPr>
      <xdr:spPr>
        <a:xfrm>
          <a:off x="854868" y="53642419"/>
          <a:ext cx="600075" cy="17859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1</xdr:col>
      <xdr:colOff>54768</xdr:colOff>
      <xdr:row>229</xdr:row>
      <xdr:rowOff>152401</xdr:rowOff>
    </xdr:from>
    <xdr:to>
      <xdr:col>1</xdr:col>
      <xdr:colOff>654843</xdr:colOff>
      <xdr:row>230</xdr:row>
      <xdr:rowOff>152401</xdr:rowOff>
    </xdr:to>
    <xdr:sp macro="" textlink="">
      <xdr:nvSpPr>
        <xdr:cNvPr id="55" name="TextBox 54"/>
        <xdr:cNvSpPr txBox="1"/>
      </xdr:nvSpPr>
      <xdr:spPr>
        <a:xfrm>
          <a:off x="912018" y="57314307"/>
          <a:ext cx="600075" cy="17859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1</xdr:col>
      <xdr:colOff>40482</xdr:colOff>
      <xdr:row>238</xdr:row>
      <xdr:rowOff>64294</xdr:rowOff>
    </xdr:from>
    <xdr:to>
      <xdr:col>1</xdr:col>
      <xdr:colOff>640557</xdr:colOff>
      <xdr:row>239</xdr:row>
      <xdr:rowOff>64294</xdr:rowOff>
    </xdr:to>
    <xdr:sp macro="" textlink="">
      <xdr:nvSpPr>
        <xdr:cNvPr id="56" name="TextBox 55"/>
        <xdr:cNvSpPr txBox="1"/>
      </xdr:nvSpPr>
      <xdr:spPr>
        <a:xfrm>
          <a:off x="897732" y="60262294"/>
          <a:ext cx="600075" cy="17859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1</xdr:col>
      <xdr:colOff>26193</xdr:colOff>
      <xdr:row>250</xdr:row>
      <xdr:rowOff>11905</xdr:rowOff>
    </xdr:from>
    <xdr:to>
      <xdr:col>1</xdr:col>
      <xdr:colOff>626268</xdr:colOff>
      <xdr:row>251</xdr:row>
      <xdr:rowOff>11905</xdr:rowOff>
    </xdr:to>
    <xdr:sp macro="" textlink="">
      <xdr:nvSpPr>
        <xdr:cNvPr id="57" name="TextBox 56"/>
        <xdr:cNvSpPr txBox="1"/>
      </xdr:nvSpPr>
      <xdr:spPr>
        <a:xfrm>
          <a:off x="883443" y="63174561"/>
          <a:ext cx="600075" cy="17859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1</xdr:col>
      <xdr:colOff>7144</xdr:colOff>
      <xdr:row>261</xdr:row>
      <xdr:rowOff>69056</xdr:rowOff>
    </xdr:from>
    <xdr:to>
      <xdr:col>1</xdr:col>
      <xdr:colOff>607219</xdr:colOff>
      <xdr:row>262</xdr:row>
      <xdr:rowOff>69056</xdr:rowOff>
    </xdr:to>
    <xdr:sp macro="" textlink="">
      <xdr:nvSpPr>
        <xdr:cNvPr id="58" name="TextBox 57"/>
        <xdr:cNvSpPr txBox="1"/>
      </xdr:nvSpPr>
      <xdr:spPr>
        <a:xfrm>
          <a:off x="864394" y="65493900"/>
          <a:ext cx="600075" cy="17859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0</xdr:col>
      <xdr:colOff>778669</xdr:colOff>
      <xdr:row>271</xdr:row>
      <xdr:rowOff>154782</xdr:rowOff>
    </xdr:from>
    <xdr:to>
      <xdr:col>1</xdr:col>
      <xdr:colOff>521494</xdr:colOff>
      <xdr:row>272</xdr:row>
      <xdr:rowOff>142876</xdr:rowOff>
    </xdr:to>
    <xdr:sp macro="" textlink="">
      <xdr:nvSpPr>
        <xdr:cNvPr id="59" name="TextBox 58"/>
        <xdr:cNvSpPr txBox="1"/>
      </xdr:nvSpPr>
      <xdr:spPr>
        <a:xfrm>
          <a:off x="778669" y="67734657"/>
          <a:ext cx="600075" cy="17859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1</xdr:col>
      <xdr:colOff>28575</xdr:colOff>
      <xdr:row>286</xdr:row>
      <xdr:rowOff>76200</xdr:rowOff>
    </xdr:from>
    <xdr:to>
      <xdr:col>1</xdr:col>
      <xdr:colOff>628650</xdr:colOff>
      <xdr:row>287</xdr:row>
      <xdr:rowOff>76199</xdr:rowOff>
    </xdr:to>
    <xdr:sp macro="" textlink="">
      <xdr:nvSpPr>
        <xdr:cNvPr id="60" name="TextBox 59"/>
        <xdr:cNvSpPr txBox="1"/>
      </xdr:nvSpPr>
      <xdr:spPr>
        <a:xfrm>
          <a:off x="885825" y="71430356"/>
          <a:ext cx="600075" cy="17859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1</xdr:col>
      <xdr:colOff>57149</xdr:colOff>
      <xdr:row>301</xdr:row>
      <xdr:rowOff>11906</xdr:rowOff>
    </xdr:from>
    <xdr:to>
      <xdr:col>1</xdr:col>
      <xdr:colOff>657224</xdr:colOff>
      <xdr:row>302</xdr:row>
      <xdr:rowOff>64294</xdr:rowOff>
    </xdr:to>
    <xdr:sp macro="" textlink="">
      <xdr:nvSpPr>
        <xdr:cNvPr id="61" name="TextBox 60"/>
        <xdr:cNvSpPr txBox="1"/>
      </xdr:nvSpPr>
      <xdr:spPr>
        <a:xfrm>
          <a:off x="914399" y="74283094"/>
          <a:ext cx="600075" cy="23098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1</xdr:col>
      <xdr:colOff>40482</xdr:colOff>
      <xdr:row>311</xdr:row>
      <xdr:rowOff>297655</xdr:rowOff>
    </xdr:from>
    <xdr:to>
      <xdr:col>1</xdr:col>
      <xdr:colOff>640557</xdr:colOff>
      <xdr:row>313</xdr:row>
      <xdr:rowOff>119061</xdr:rowOff>
    </xdr:to>
    <xdr:sp macro="" textlink="">
      <xdr:nvSpPr>
        <xdr:cNvPr id="62" name="TextBox 61"/>
        <xdr:cNvSpPr txBox="1"/>
      </xdr:nvSpPr>
      <xdr:spPr>
        <a:xfrm>
          <a:off x="897732" y="77104874"/>
          <a:ext cx="600075" cy="30956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t>0</a:t>
          </a:r>
        </a:p>
      </xdr:txBody>
    </xdr:sp>
    <xdr:clientData/>
  </xdr:twoCellAnchor>
  <xdr:twoCellAnchor>
    <xdr:from>
      <xdr:col>6</xdr:col>
      <xdr:colOff>357188</xdr:colOff>
      <xdr:row>57</xdr:row>
      <xdr:rowOff>69056</xdr:rowOff>
    </xdr:from>
    <xdr:to>
      <xdr:col>7</xdr:col>
      <xdr:colOff>100013</xdr:colOff>
      <xdr:row>58</xdr:row>
      <xdr:rowOff>88106</xdr:rowOff>
    </xdr:to>
    <xdr:sp macro="" textlink="">
      <xdr:nvSpPr>
        <xdr:cNvPr id="64" name="TextBox 63"/>
        <xdr:cNvSpPr txBox="1"/>
      </xdr:nvSpPr>
      <xdr:spPr>
        <a:xfrm>
          <a:off x="5500688" y="12082462"/>
          <a:ext cx="600075" cy="19764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6</xdr:col>
      <xdr:colOff>352425</xdr:colOff>
      <xdr:row>77</xdr:row>
      <xdr:rowOff>52388</xdr:rowOff>
    </xdr:from>
    <xdr:to>
      <xdr:col>7</xdr:col>
      <xdr:colOff>95250</xdr:colOff>
      <xdr:row>78</xdr:row>
      <xdr:rowOff>52388</xdr:rowOff>
    </xdr:to>
    <xdr:sp macro="" textlink="">
      <xdr:nvSpPr>
        <xdr:cNvPr id="66" name="TextBox 65"/>
        <xdr:cNvSpPr txBox="1"/>
      </xdr:nvSpPr>
      <xdr:spPr>
        <a:xfrm>
          <a:off x="5495925" y="16935451"/>
          <a:ext cx="600075" cy="21431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6</xdr:col>
      <xdr:colOff>411956</xdr:colOff>
      <xdr:row>98</xdr:row>
      <xdr:rowOff>97632</xdr:rowOff>
    </xdr:from>
    <xdr:to>
      <xdr:col>7</xdr:col>
      <xdr:colOff>154781</xdr:colOff>
      <xdr:row>99</xdr:row>
      <xdr:rowOff>107157</xdr:rowOff>
    </xdr:to>
    <xdr:sp macro="" textlink="">
      <xdr:nvSpPr>
        <xdr:cNvPr id="67" name="TextBox 66"/>
        <xdr:cNvSpPr txBox="1"/>
      </xdr:nvSpPr>
      <xdr:spPr>
        <a:xfrm>
          <a:off x="5555456" y="22445663"/>
          <a:ext cx="600075" cy="18811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6</xdr:col>
      <xdr:colOff>352425</xdr:colOff>
      <xdr:row>108</xdr:row>
      <xdr:rowOff>19050</xdr:rowOff>
    </xdr:from>
    <xdr:to>
      <xdr:col>7</xdr:col>
      <xdr:colOff>95250</xdr:colOff>
      <xdr:row>109</xdr:row>
      <xdr:rowOff>38100</xdr:rowOff>
    </xdr:to>
    <xdr:sp macro="" textlink="">
      <xdr:nvSpPr>
        <xdr:cNvPr id="68" name="TextBox 67"/>
        <xdr:cNvSpPr txBox="1"/>
      </xdr:nvSpPr>
      <xdr:spPr>
        <a:xfrm>
          <a:off x="5495925" y="24807863"/>
          <a:ext cx="600075" cy="19764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6</xdr:col>
      <xdr:colOff>397668</xdr:colOff>
      <xdr:row>114</xdr:row>
      <xdr:rowOff>230981</xdr:rowOff>
    </xdr:from>
    <xdr:to>
      <xdr:col>7</xdr:col>
      <xdr:colOff>140493</xdr:colOff>
      <xdr:row>116</xdr:row>
      <xdr:rowOff>11906</xdr:rowOff>
    </xdr:to>
    <xdr:sp macro="" textlink="">
      <xdr:nvSpPr>
        <xdr:cNvPr id="69" name="TextBox 68"/>
        <xdr:cNvSpPr txBox="1"/>
      </xdr:nvSpPr>
      <xdr:spPr>
        <a:xfrm>
          <a:off x="5541168" y="27103387"/>
          <a:ext cx="600075" cy="19764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6</xdr:col>
      <xdr:colOff>357187</xdr:colOff>
      <xdr:row>125</xdr:row>
      <xdr:rowOff>59532</xdr:rowOff>
    </xdr:from>
    <xdr:to>
      <xdr:col>7</xdr:col>
      <xdr:colOff>100012</xdr:colOff>
      <xdr:row>126</xdr:row>
      <xdr:rowOff>78582</xdr:rowOff>
    </xdr:to>
    <xdr:sp macro="" textlink="">
      <xdr:nvSpPr>
        <xdr:cNvPr id="70" name="TextBox 69"/>
        <xdr:cNvSpPr txBox="1"/>
      </xdr:nvSpPr>
      <xdr:spPr>
        <a:xfrm>
          <a:off x="5500687" y="30456188"/>
          <a:ext cx="600075" cy="19764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6</xdr:col>
      <xdr:colOff>326230</xdr:colOff>
      <xdr:row>137</xdr:row>
      <xdr:rowOff>64293</xdr:rowOff>
    </xdr:from>
    <xdr:to>
      <xdr:col>7</xdr:col>
      <xdr:colOff>69055</xdr:colOff>
      <xdr:row>138</xdr:row>
      <xdr:rowOff>73818</xdr:rowOff>
    </xdr:to>
    <xdr:sp macro="" textlink="">
      <xdr:nvSpPr>
        <xdr:cNvPr id="71" name="TextBox 70"/>
        <xdr:cNvSpPr txBox="1"/>
      </xdr:nvSpPr>
      <xdr:spPr>
        <a:xfrm>
          <a:off x="5469730" y="34092356"/>
          <a:ext cx="600075" cy="2000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6</xdr:col>
      <xdr:colOff>338137</xdr:colOff>
      <xdr:row>146</xdr:row>
      <xdr:rowOff>11906</xdr:rowOff>
    </xdr:from>
    <xdr:to>
      <xdr:col>7</xdr:col>
      <xdr:colOff>80962</xdr:colOff>
      <xdr:row>146</xdr:row>
      <xdr:rowOff>140494</xdr:rowOff>
    </xdr:to>
    <xdr:sp macro="" textlink="">
      <xdr:nvSpPr>
        <xdr:cNvPr id="72" name="TextBox 71"/>
        <xdr:cNvSpPr txBox="1"/>
      </xdr:nvSpPr>
      <xdr:spPr>
        <a:xfrm>
          <a:off x="5481637" y="36837937"/>
          <a:ext cx="600075" cy="128588"/>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6</xdr:col>
      <xdr:colOff>292893</xdr:colOff>
      <xdr:row>158</xdr:row>
      <xdr:rowOff>119062</xdr:rowOff>
    </xdr:from>
    <xdr:to>
      <xdr:col>7</xdr:col>
      <xdr:colOff>166687</xdr:colOff>
      <xdr:row>159</xdr:row>
      <xdr:rowOff>102393</xdr:rowOff>
    </xdr:to>
    <xdr:sp macro="" textlink="">
      <xdr:nvSpPr>
        <xdr:cNvPr id="73" name="TextBox 72"/>
        <xdr:cNvSpPr txBox="1"/>
      </xdr:nvSpPr>
      <xdr:spPr>
        <a:xfrm>
          <a:off x="5436393" y="39445406"/>
          <a:ext cx="731044" cy="1619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6</xdr:col>
      <xdr:colOff>359568</xdr:colOff>
      <xdr:row>167</xdr:row>
      <xdr:rowOff>71438</xdr:rowOff>
    </xdr:from>
    <xdr:to>
      <xdr:col>7</xdr:col>
      <xdr:colOff>102393</xdr:colOff>
      <xdr:row>168</xdr:row>
      <xdr:rowOff>95251</xdr:rowOff>
    </xdr:to>
    <xdr:sp macro="" textlink="">
      <xdr:nvSpPr>
        <xdr:cNvPr id="74" name="TextBox 73"/>
        <xdr:cNvSpPr txBox="1"/>
      </xdr:nvSpPr>
      <xdr:spPr>
        <a:xfrm>
          <a:off x="5503068" y="41576626"/>
          <a:ext cx="600075" cy="20240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6</xdr:col>
      <xdr:colOff>378619</xdr:colOff>
      <xdr:row>181</xdr:row>
      <xdr:rowOff>114299</xdr:rowOff>
    </xdr:from>
    <xdr:to>
      <xdr:col>7</xdr:col>
      <xdr:colOff>121444</xdr:colOff>
      <xdr:row>182</xdr:row>
      <xdr:rowOff>100012</xdr:rowOff>
    </xdr:to>
    <xdr:sp macro="" textlink="">
      <xdr:nvSpPr>
        <xdr:cNvPr id="75" name="TextBox 74"/>
        <xdr:cNvSpPr txBox="1"/>
      </xdr:nvSpPr>
      <xdr:spPr>
        <a:xfrm>
          <a:off x="5522119" y="45143737"/>
          <a:ext cx="600075" cy="2000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6</xdr:col>
      <xdr:colOff>369093</xdr:colOff>
      <xdr:row>194</xdr:row>
      <xdr:rowOff>42863</xdr:rowOff>
    </xdr:from>
    <xdr:to>
      <xdr:col>7</xdr:col>
      <xdr:colOff>111918</xdr:colOff>
      <xdr:row>195</xdr:row>
      <xdr:rowOff>64294</xdr:rowOff>
    </xdr:to>
    <xdr:sp macro="" textlink="">
      <xdr:nvSpPr>
        <xdr:cNvPr id="76" name="TextBox 75"/>
        <xdr:cNvSpPr txBox="1"/>
      </xdr:nvSpPr>
      <xdr:spPr>
        <a:xfrm>
          <a:off x="5512593" y="48441769"/>
          <a:ext cx="600075" cy="2000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6</xdr:col>
      <xdr:colOff>376237</xdr:colOff>
      <xdr:row>203</xdr:row>
      <xdr:rowOff>290511</xdr:rowOff>
    </xdr:from>
    <xdr:to>
      <xdr:col>7</xdr:col>
      <xdr:colOff>119062</xdr:colOff>
      <xdr:row>205</xdr:row>
      <xdr:rowOff>2381</xdr:rowOff>
    </xdr:to>
    <xdr:sp macro="" textlink="">
      <xdr:nvSpPr>
        <xdr:cNvPr id="77" name="TextBox 76"/>
        <xdr:cNvSpPr txBox="1"/>
      </xdr:nvSpPr>
      <xdr:spPr>
        <a:xfrm>
          <a:off x="5519737" y="51415949"/>
          <a:ext cx="600075" cy="20002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6</xdr:col>
      <xdr:colOff>297656</xdr:colOff>
      <xdr:row>214</xdr:row>
      <xdr:rowOff>88107</xdr:rowOff>
    </xdr:from>
    <xdr:to>
      <xdr:col>7</xdr:col>
      <xdr:colOff>40481</xdr:colOff>
      <xdr:row>215</xdr:row>
      <xdr:rowOff>109538</xdr:rowOff>
    </xdr:to>
    <xdr:sp macro="" textlink="">
      <xdr:nvSpPr>
        <xdr:cNvPr id="78" name="TextBox 77"/>
        <xdr:cNvSpPr txBox="1"/>
      </xdr:nvSpPr>
      <xdr:spPr>
        <a:xfrm>
          <a:off x="5441156" y="53582888"/>
          <a:ext cx="600075" cy="2000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6</xdr:col>
      <xdr:colOff>395288</xdr:colOff>
      <xdr:row>229</xdr:row>
      <xdr:rowOff>164307</xdr:rowOff>
    </xdr:from>
    <xdr:to>
      <xdr:col>7</xdr:col>
      <xdr:colOff>138113</xdr:colOff>
      <xdr:row>231</xdr:row>
      <xdr:rowOff>4763</xdr:rowOff>
    </xdr:to>
    <xdr:sp macro="" textlink="">
      <xdr:nvSpPr>
        <xdr:cNvPr id="79" name="TextBox 78"/>
        <xdr:cNvSpPr txBox="1"/>
      </xdr:nvSpPr>
      <xdr:spPr>
        <a:xfrm>
          <a:off x="5538788" y="57326213"/>
          <a:ext cx="600075" cy="19764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6</xdr:col>
      <xdr:colOff>357187</xdr:colOff>
      <xdr:row>238</xdr:row>
      <xdr:rowOff>9523</xdr:rowOff>
    </xdr:from>
    <xdr:to>
      <xdr:col>7</xdr:col>
      <xdr:colOff>100012</xdr:colOff>
      <xdr:row>239</xdr:row>
      <xdr:rowOff>30955</xdr:rowOff>
    </xdr:to>
    <xdr:sp macro="" textlink="">
      <xdr:nvSpPr>
        <xdr:cNvPr id="80" name="TextBox 79"/>
        <xdr:cNvSpPr txBox="1"/>
      </xdr:nvSpPr>
      <xdr:spPr>
        <a:xfrm>
          <a:off x="5500687" y="60469461"/>
          <a:ext cx="600075" cy="2000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6</xdr:col>
      <xdr:colOff>300038</xdr:colOff>
      <xdr:row>249</xdr:row>
      <xdr:rowOff>126206</xdr:rowOff>
    </xdr:from>
    <xdr:to>
      <xdr:col>7</xdr:col>
      <xdr:colOff>42863</xdr:colOff>
      <xdr:row>250</xdr:row>
      <xdr:rowOff>147638</xdr:rowOff>
    </xdr:to>
    <xdr:sp macro="" textlink="">
      <xdr:nvSpPr>
        <xdr:cNvPr id="81" name="TextBox 80"/>
        <xdr:cNvSpPr txBox="1"/>
      </xdr:nvSpPr>
      <xdr:spPr>
        <a:xfrm>
          <a:off x="5443538" y="63110269"/>
          <a:ext cx="600075" cy="2000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6</xdr:col>
      <xdr:colOff>330994</xdr:colOff>
      <xdr:row>261</xdr:row>
      <xdr:rowOff>9525</xdr:rowOff>
    </xdr:from>
    <xdr:to>
      <xdr:col>7</xdr:col>
      <xdr:colOff>73819</xdr:colOff>
      <xdr:row>262</xdr:row>
      <xdr:rowOff>30956</xdr:rowOff>
    </xdr:to>
    <xdr:sp macro="" textlink="">
      <xdr:nvSpPr>
        <xdr:cNvPr id="82" name="TextBox 81"/>
        <xdr:cNvSpPr txBox="1"/>
      </xdr:nvSpPr>
      <xdr:spPr>
        <a:xfrm>
          <a:off x="5474494" y="65612963"/>
          <a:ext cx="600075" cy="20002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6</xdr:col>
      <xdr:colOff>257175</xdr:colOff>
      <xdr:row>271</xdr:row>
      <xdr:rowOff>109536</xdr:rowOff>
    </xdr:from>
    <xdr:to>
      <xdr:col>7</xdr:col>
      <xdr:colOff>0</xdr:colOff>
      <xdr:row>272</xdr:row>
      <xdr:rowOff>123825</xdr:rowOff>
    </xdr:to>
    <xdr:sp macro="" textlink="">
      <xdr:nvSpPr>
        <xdr:cNvPr id="83" name="TextBox 82"/>
        <xdr:cNvSpPr txBox="1"/>
      </xdr:nvSpPr>
      <xdr:spPr>
        <a:xfrm>
          <a:off x="5400675" y="67998974"/>
          <a:ext cx="600075" cy="20478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6</xdr:col>
      <xdr:colOff>288132</xdr:colOff>
      <xdr:row>286</xdr:row>
      <xdr:rowOff>85725</xdr:rowOff>
    </xdr:from>
    <xdr:to>
      <xdr:col>7</xdr:col>
      <xdr:colOff>30957</xdr:colOff>
      <xdr:row>287</xdr:row>
      <xdr:rowOff>107156</xdr:rowOff>
    </xdr:to>
    <xdr:sp macro="" textlink="">
      <xdr:nvSpPr>
        <xdr:cNvPr id="84" name="TextBox 83"/>
        <xdr:cNvSpPr txBox="1"/>
      </xdr:nvSpPr>
      <xdr:spPr>
        <a:xfrm>
          <a:off x="5431632" y="71904225"/>
          <a:ext cx="600075" cy="2000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6</xdr:col>
      <xdr:colOff>328612</xdr:colOff>
      <xdr:row>301</xdr:row>
      <xdr:rowOff>35717</xdr:rowOff>
    </xdr:from>
    <xdr:to>
      <xdr:col>7</xdr:col>
      <xdr:colOff>71437</xdr:colOff>
      <xdr:row>302</xdr:row>
      <xdr:rowOff>57149</xdr:rowOff>
    </xdr:to>
    <xdr:sp macro="" textlink="">
      <xdr:nvSpPr>
        <xdr:cNvPr id="85" name="TextBox 84"/>
        <xdr:cNvSpPr txBox="1"/>
      </xdr:nvSpPr>
      <xdr:spPr>
        <a:xfrm>
          <a:off x="5472112" y="74306905"/>
          <a:ext cx="600075" cy="2000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6</xdr:col>
      <xdr:colOff>328612</xdr:colOff>
      <xdr:row>312</xdr:row>
      <xdr:rowOff>23812</xdr:rowOff>
    </xdr:from>
    <xdr:to>
      <xdr:col>7</xdr:col>
      <xdr:colOff>71437</xdr:colOff>
      <xdr:row>313</xdr:row>
      <xdr:rowOff>42862</xdr:rowOff>
    </xdr:to>
    <xdr:sp macro="" textlink="">
      <xdr:nvSpPr>
        <xdr:cNvPr id="86" name="TextBox 85"/>
        <xdr:cNvSpPr txBox="1"/>
      </xdr:nvSpPr>
      <xdr:spPr>
        <a:xfrm>
          <a:off x="5472112" y="77140593"/>
          <a:ext cx="600075" cy="19764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11</xdr:col>
      <xdr:colOff>876300</xdr:colOff>
      <xdr:row>57</xdr:row>
      <xdr:rowOff>95251</xdr:rowOff>
    </xdr:from>
    <xdr:to>
      <xdr:col>12</xdr:col>
      <xdr:colOff>409575</xdr:colOff>
      <xdr:row>58</xdr:row>
      <xdr:rowOff>104776</xdr:rowOff>
    </xdr:to>
    <xdr:sp macro="" textlink="">
      <xdr:nvSpPr>
        <xdr:cNvPr id="87" name="TextBox 86"/>
        <xdr:cNvSpPr txBox="1"/>
      </xdr:nvSpPr>
      <xdr:spPr>
        <a:xfrm>
          <a:off x="10306050" y="12411076"/>
          <a:ext cx="600075" cy="1905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twoCellAnchor>
    <xdr:from>
      <xdr:col>11</xdr:col>
      <xdr:colOff>819150</xdr:colOff>
      <xdr:row>67</xdr:row>
      <xdr:rowOff>85725</xdr:rowOff>
    </xdr:from>
    <xdr:to>
      <xdr:col>12</xdr:col>
      <xdr:colOff>352425</xdr:colOff>
      <xdr:row>68</xdr:row>
      <xdr:rowOff>28575</xdr:rowOff>
    </xdr:to>
    <xdr:sp macro="" textlink="">
      <xdr:nvSpPr>
        <xdr:cNvPr id="88" name="TextBox 87"/>
        <xdr:cNvSpPr txBox="1"/>
      </xdr:nvSpPr>
      <xdr:spPr>
        <a:xfrm>
          <a:off x="10248900" y="14697075"/>
          <a:ext cx="600075" cy="1238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twoCellAnchor>
    <xdr:from>
      <xdr:col>11</xdr:col>
      <xdr:colOff>666750</xdr:colOff>
      <xdr:row>77</xdr:row>
      <xdr:rowOff>66675</xdr:rowOff>
    </xdr:from>
    <xdr:to>
      <xdr:col>12</xdr:col>
      <xdr:colOff>200025</xdr:colOff>
      <xdr:row>78</xdr:row>
      <xdr:rowOff>38100</xdr:rowOff>
    </xdr:to>
    <xdr:sp macro="" textlink="">
      <xdr:nvSpPr>
        <xdr:cNvPr id="89" name="TextBox 88"/>
        <xdr:cNvSpPr txBox="1"/>
      </xdr:nvSpPr>
      <xdr:spPr>
        <a:xfrm>
          <a:off x="10096500" y="17059275"/>
          <a:ext cx="600075" cy="1905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twoCellAnchor>
    <xdr:from>
      <xdr:col>11</xdr:col>
      <xdr:colOff>800100</xdr:colOff>
      <xdr:row>98</xdr:row>
      <xdr:rowOff>161925</xdr:rowOff>
    </xdr:from>
    <xdr:to>
      <xdr:col>12</xdr:col>
      <xdr:colOff>333375</xdr:colOff>
      <xdr:row>99</xdr:row>
      <xdr:rowOff>95250</xdr:rowOff>
    </xdr:to>
    <xdr:sp macro="" textlink="">
      <xdr:nvSpPr>
        <xdr:cNvPr id="90" name="TextBox 89"/>
        <xdr:cNvSpPr txBox="1"/>
      </xdr:nvSpPr>
      <xdr:spPr>
        <a:xfrm>
          <a:off x="10229850" y="22469475"/>
          <a:ext cx="600075" cy="1143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twoCellAnchor>
    <xdr:from>
      <xdr:col>11</xdr:col>
      <xdr:colOff>685800</xdr:colOff>
      <xdr:row>108</xdr:row>
      <xdr:rowOff>19050</xdr:rowOff>
    </xdr:from>
    <xdr:to>
      <xdr:col>12</xdr:col>
      <xdr:colOff>219075</xdr:colOff>
      <xdr:row>109</xdr:row>
      <xdr:rowOff>28575</xdr:rowOff>
    </xdr:to>
    <xdr:sp macro="" textlink="">
      <xdr:nvSpPr>
        <xdr:cNvPr id="91" name="TextBox 90"/>
        <xdr:cNvSpPr txBox="1"/>
      </xdr:nvSpPr>
      <xdr:spPr>
        <a:xfrm>
          <a:off x="10115550" y="24622125"/>
          <a:ext cx="600075" cy="1905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twoCellAnchor>
    <xdr:from>
      <xdr:col>11</xdr:col>
      <xdr:colOff>742950</xdr:colOff>
      <xdr:row>115</xdr:row>
      <xdr:rowOff>66675</xdr:rowOff>
    </xdr:from>
    <xdr:to>
      <xdr:col>12</xdr:col>
      <xdr:colOff>276225</xdr:colOff>
      <xdr:row>116</xdr:row>
      <xdr:rowOff>76200</xdr:rowOff>
    </xdr:to>
    <xdr:sp macro="" textlink="">
      <xdr:nvSpPr>
        <xdr:cNvPr id="92" name="TextBox 91"/>
        <xdr:cNvSpPr txBox="1"/>
      </xdr:nvSpPr>
      <xdr:spPr>
        <a:xfrm>
          <a:off x="10172700" y="27184350"/>
          <a:ext cx="600075" cy="1905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twoCellAnchor>
    <xdr:from>
      <xdr:col>11</xdr:col>
      <xdr:colOff>695325</xdr:colOff>
      <xdr:row>125</xdr:row>
      <xdr:rowOff>85725</xdr:rowOff>
    </xdr:from>
    <xdr:to>
      <xdr:col>12</xdr:col>
      <xdr:colOff>228600</xdr:colOff>
      <xdr:row>126</xdr:row>
      <xdr:rowOff>95250</xdr:rowOff>
    </xdr:to>
    <xdr:sp macro="" textlink="">
      <xdr:nvSpPr>
        <xdr:cNvPr id="93" name="TextBox 92"/>
        <xdr:cNvSpPr txBox="1"/>
      </xdr:nvSpPr>
      <xdr:spPr>
        <a:xfrm>
          <a:off x="10125075" y="30670500"/>
          <a:ext cx="600075" cy="1905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twoCellAnchor>
    <xdr:from>
      <xdr:col>11</xdr:col>
      <xdr:colOff>461963</xdr:colOff>
      <xdr:row>137</xdr:row>
      <xdr:rowOff>71436</xdr:rowOff>
    </xdr:from>
    <xdr:to>
      <xdr:col>12</xdr:col>
      <xdr:colOff>204788</xdr:colOff>
      <xdr:row>138</xdr:row>
      <xdr:rowOff>59530</xdr:rowOff>
    </xdr:to>
    <xdr:sp macro="" textlink="">
      <xdr:nvSpPr>
        <xdr:cNvPr id="94" name="TextBox 93"/>
        <xdr:cNvSpPr txBox="1"/>
      </xdr:nvSpPr>
      <xdr:spPr>
        <a:xfrm>
          <a:off x="9891713" y="34051874"/>
          <a:ext cx="814388" cy="17859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twoCellAnchor>
    <xdr:from>
      <xdr:col>11</xdr:col>
      <xdr:colOff>369094</xdr:colOff>
      <xdr:row>146</xdr:row>
      <xdr:rowOff>1</xdr:rowOff>
    </xdr:from>
    <xdr:to>
      <xdr:col>12</xdr:col>
      <xdr:colOff>111919</xdr:colOff>
      <xdr:row>146</xdr:row>
      <xdr:rowOff>130968</xdr:rowOff>
    </xdr:to>
    <xdr:sp macro="" textlink="">
      <xdr:nvSpPr>
        <xdr:cNvPr id="95" name="TextBox 94"/>
        <xdr:cNvSpPr txBox="1"/>
      </xdr:nvSpPr>
      <xdr:spPr>
        <a:xfrm>
          <a:off x="9798844" y="36754595"/>
          <a:ext cx="814388" cy="13096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twoCellAnchor>
    <xdr:from>
      <xdr:col>11</xdr:col>
      <xdr:colOff>383380</xdr:colOff>
      <xdr:row>158</xdr:row>
      <xdr:rowOff>104775</xdr:rowOff>
    </xdr:from>
    <xdr:to>
      <xdr:col>12</xdr:col>
      <xdr:colOff>126205</xdr:colOff>
      <xdr:row>159</xdr:row>
      <xdr:rowOff>116681</xdr:rowOff>
    </xdr:to>
    <xdr:sp macro="" textlink="">
      <xdr:nvSpPr>
        <xdr:cNvPr id="96" name="TextBox 95"/>
        <xdr:cNvSpPr txBox="1"/>
      </xdr:nvSpPr>
      <xdr:spPr>
        <a:xfrm>
          <a:off x="9813130" y="39431119"/>
          <a:ext cx="814388" cy="1905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twoCellAnchor>
    <xdr:from>
      <xdr:col>11</xdr:col>
      <xdr:colOff>411956</xdr:colOff>
      <xdr:row>167</xdr:row>
      <xdr:rowOff>157163</xdr:rowOff>
    </xdr:from>
    <xdr:to>
      <xdr:col>12</xdr:col>
      <xdr:colOff>154781</xdr:colOff>
      <xdr:row>168</xdr:row>
      <xdr:rowOff>171451</xdr:rowOff>
    </xdr:to>
    <xdr:sp macro="" textlink="">
      <xdr:nvSpPr>
        <xdr:cNvPr id="97" name="TextBox 96"/>
        <xdr:cNvSpPr txBox="1"/>
      </xdr:nvSpPr>
      <xdr:spPr>
        <a:xfrm>
          <a:off x="9841706" y="41459944"/>
          <a:ext cx="814388" cy="19288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twoCellAnchor>
    <xdr:from>
      <xdr:col>11</xdr:col>
      <xdr:colOff>459581</xdr:colOff>
      <xdr:row>181</xdr:row>
      <xdr:rowOff>142874</xdr:rowOff>
    </xdr:from>
    <xdr:to>
      <xdr:col>12</xdr:col>
      <xdr:colOff>202406</xdr:colOff>
      <xdr:row>182</xdr:row>
      <xdr:rowOff>119062</xdr:rowOff>
    </xdr:to>
    <xdr:sp macro="" textlink="">
      <xdr:nvSpPr>
        <xdr:cNvPr id="98" name="TextBox 97"/>
        <xdr:cNvSpPr txBox="1"/>
      </xdr:nvSpPr>
      <xdr:spPr>
        <a:xfrm>
          <a:off x="9889331" y="45172312"/>
          <a:ext cx="814388" cy="1905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twoCellAnchor>
    <xdr:from>
      <xdr:col>11</xdr:col>
      <xdr:colOff>447675</xdr:colOff>
      <xdr:row>194</xdr:row>
      <xdr:rowOff>95251</xdr:rowOff>
    </xdr:from>
    <xdr:to>
      <xdr:col>12</xdr:col>
      <xdr:colOff>190500</xdr:colOff>
      <xdr:row>195</xdr:row>
      <xdr:rowOff>107157</xdr:rowOff>
    </xdr:to>
    <xdr:sp macro="" textlink="">
      <xdr:nvSpPr>
        <xdr:cNvPr id="99" name="TextBox 98"/>
        <xdr:cNvSpPr txBox="1"/>
      </xdr:nvSpPr>
      <xdr:spPr>
        <a:xfrm>
          <a:off x="9877425" y="48232220"/>
          <a:ext cx="814388" cy="1905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twoCellAnchor>
    <xdr:from>
      <xdr:col>11</xdr:col>
      <xdr:colOff>678656</xdr:colOff>
      <xdr:row>204</xdr:row>
      <xdr:rowOff>0</xdr:rowOff>
    </xdr:from>
    <xdr:to>
      <xdr:col>12</xdr:col>
      <xdr:colOff>207168</xdr:colOff>
      <xdr:row>205</xdr:row>
      <xdr:rowOff>26194</xdr:rowOff>
    </xdr:to>
    <xdr:sp macro="" textlink="">
      <xdr:nvSpPr>
        <xdr:cNvPr id="100" name="TextBox 99"/>
        <xdr:cNvSpPr txBox="1"/>
      </xdr:nvSpPr>
      <xdr:spPr>
        <a:xfrm>
          <a:off x="10108406" y="51173063"/>
          <a:ext cx="600075" cy="20478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twoCellAnchor>
    <xdr:from>
      <xdr:col>11</xdr:col>
      <xdr:colOff>585788</xdr:colOff>
      <xdr:row>214</xdr:row>
      <xdr:rowOff>121444</xdr:rowOff>
    </xdr:from>
    <xdr:to>
      <xdr:col>12</xdr:col>
      <xdr:colOff>114300</xdr:colOff>
      <xdr:row>215</xdr:row>
      <xdr:rowOff>133350</xdr:rowOff>
    </xdr:to>
    <xdr:sp macro="" textlink="">
      <xdr:nvSpPr>
        <xdr:cNvPr id="101" name="TextBox 100"/>
        <xdr:cNvSpPr txBox="1"/>
      </xdr:nvSpPr>
      <xdr:spPr>
        <a:xfrm>
          <a:off x="10015538" y="53616225"/>
          <a:ext cx="600075" cy="1905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twoCellAnchor>
    <xdr:from>
      <xdr:col>11</xdr:col>
      <xdr:colOff>652463</xdr:colOff>
      <xdr:row>229</xdr:row>
      <xdr:rowOff>142874</xdr:rowOff>
    </xdr:from>
    <xdr:to>
      <xdr:col>12</xdr:col>
      <xdr:colOff>180975</xdr:colOff>
      <xdr:row>230</xdr:row>
      <xdr:rowOff>152399</xdr:rowOff>
    </xdr:to>
    <xdr:sp macro="" textlink="">
      <xdr:nvSpPr>
        <xdr:cNvPr id="102" name="TextBox 101"/>
        <xdr:cNvSpPr txBox="1"/>
      </xdr:nvSpPr>
      <xdr:spPr>
        <a:xfrm>
          <a:off x="10082213" y="57304780"/>
          <a:ext cx="600075" cy="18811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twoCellAnchor>
    <xdr:from>
      <xdr:col>11</xdr:col>
      <xdr:colOff>633412</xdr:colOff>
      <xdr:row>238</xdr:row>
      <xdr:rowOff>14287</xdr:rowOff>
    </xdr:from>
    <xdr:to>
      <xdr:col>12</xdr:col>
      <xdr:colOff>161924</xdr:colOff>
      <xdr:row>239</xdr:row>
      <xdr:rowOff>26193</xdr:rowOff>
    </xdr:to>
    <xdr:sp macro="" textlink="">
      <xdr:nvSpPr>
        <xdr:cNvPr id="103" name="TextBox 102"/>
        <xdr:cNvSpPr txBox="1"/>
      </xdr:nvSpPr>
      <xdr:spPr>
        <a:xfrm>
          <a:off x="10063162" y="60212287"/>
          <a:ext cx="600075" cy="1905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twoCellAnchor>
    <xdr:from>
      <xdr:col>11</xdr:col>
      <xdr:colOff>595312</xdr:colOff>
      <xdr:row>249</xdr:row>
      <xdr:rowOff>161927</xdr:rowOff>
    </xdr:from>
    <xdr:to>
      <xdr:col>12</xdr:col>
      <xdr:colOff>123824</xdr:colOff>
      <xdr:row>250</xdr:row>
      <xdr:rowOff>173834</xdr:rowOff>
    </xdr:to>
    <xdr:sp macro="" textlink="">
      <xdr:nvSpPr>
        <xdr:cNvPr id="104" name="TextBox 103"/>
        <xdr:cNvSpPr txBox="1"/>
      </xdr:nvSpPr>
      <xdr:spPr>
        <a:xfrm>
          <a:off x="10025062" y="63145990"/>
          <a:ext cx="600075" cy="1905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twoCellAnchor>
    <xdr:from>
      <xdr:col>11</xdr:col>
      <xdr:colOff>357188</xdr:colOff>
      <xdr:row>261</xdr:row>
      <xdr:rowOff>42862</xdr:rowOff>
    </xdr:from>
    <xdr:to>
      <xdr:col>12</xdr:col>
      <xdr:colOff>100013</xdr:colOff>
      <xdr:row>262</xdr:row>
      <xdr:rowOff>54768</xdr:rowOff>
    </xdr:to>
    <xdr:sp macro="" textlink="">
      <xdr:nvSpPr>
        <xdr:cNvPr id="105" name="TextBox 104"/>
        <xdr:cNvSpPr txBox="1"/>
      </xdr:nvSpPr>
      <xdr:spPr>
        <a:xfrm>
          <a:off x="9786938" y="65467706"/>
          <a:ext cx="814388" cy="1905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twoCellAnchor>
    <xdr:from>
      <xdr:col>11</xdr:col>
      <xdr:colOff>547688</xdr:colOff>
      <xdr:row>271</xdr:row>
      <xdr:rowOff>104774</xdr:rowOff>
    </xdr:from>
    <xdr:to>
      <xdr:col>12</xdr:col>
      <xdr:colOff>76200</xdr:colOff>
      <xdr:row>272</xdr:row>
      <xdr:rowOff>109538</xdr:rowOff>
    </xdr:to>
    <xdr:sp macro="" textlink="">
      <xdr:nvSpPr>
        <xdr:cNvPr id="106" name="TextBox 105"/>
        <xdr:cNvSpPr txBox="1"/>
      </xdr:nvSpPr>
      <xdr:spPr>
        <a:xfrm>
          <a:off x="9977438" y="67684649"/>
          <a:ext cx="600075" cy="19526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twoCellAnchor>
    <xdr:from>
      <xdr:col>11</xdr:col>
      <xdr:colOff>216694</xdr:colOff>
      <xdr:row>301</xdr:row>
      <xdr:rowOff>54767</xdr:rowOff>
    </xdr:from>
    <xdr:to>
      <xdr:col>11</xdr:col>
      <xdr:colOff>1031082</xdr:colOff>
      <xdr:row>302</xdr:row>
      <xdr:rowOff>66674</xdr:rowOff>
    </xdr:to>
    <xdr:sp macro="" textlink="">
      <xdr:nvSpPr>
        <xdr:cNvPr id="107" name="TextBox 106"/>
        <xdr:cNvSpPr txBox="1"/>
      </xdr:nvSpPr>
      <xdr:spPr>
        <a:xfrm>
          <a:off x="9646444" y="74325955"/>
          <a:ext cx="814388" cy="1905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twoCellAnchor>
    <xdr:from>
      <xdr:col>12</xdr:col>
      <xdr:colOff>95250</xdr:colOff>
      <xdr:row>298</xdr:row>
      <xdr:rowOff>171450</xdr:rowOff>
    </xdr:from>
    <xdr:to>
      <xdr:col>12</xdr:col>
      <xdr:colOff>695325</xdr:colOff>
      <xdr:row>298</xdr:row>
      <xdr:rowOff>361950</xdr:rowOff>
    </xdr:to>
    <xdr:sp macro="" textlink="">
      <xdr:nvSpPr>
        <xdr:cNvPr id="108" name="TextBox 107"/>
        <xdr:cNvSpPr txBox="1"/>
      </xdr:nvSpPr>
      <xdr:spPr>
        <a:xfrm>
          <a:off x="10382250" y="69122925"/>
          <a:ext cx="600075" cy="1905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endParaRPr lang="en-US" sz="1100" b="1"/>
        </a:p>
      </xdr:txBody>
    </xdr:sp>
    <xdr:clientData/>
  </xdr:twoCellAnchor>
  <xdr:twoCellAnchor>
    <xdr:from>
      <xdr:col>11</xdr:col>
      <xdr:colOff>497682</xdr:colOff>
      <xdr:row>312</xdr:row>
      <xdr:rowOff>9524</xdr:rowOff>
    </xdr:from>
    <xdr:to>
      <xdr:col>12</xdr:col>
      <xdr:colOff>26194</xdr:colOff>
      <xdr:row>313</xdr:row>
      <xdr:rowOff>21430</xdr:rowOff>
    </xdr:to>
    <xdr:sp macro="" textlink="">
      <xdr:nvSpPr>
        <xdr:cNvPr id="109" name="TextBox 108"/>
        <xdr:cNvSpPr txBox="1"/>
      </xdr:nvSpPr>
      <xdr:spPr>
        <a:xfrm>
          <a:off x="9927432" y="77126305"/>
          <a:ext cx="600075" cy="1905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twoCellAnchor>
    <xdr:from>
      <xdr:col>0</xdr:col>
      <xdr:colOff>638174</xdr:colOff>
      <xdr:row>58</xdr:row>
      <xdr:rowOff>133351</xdr:rowOff>
    </xdr:from>
    <xdr:to>
      <xdr:col>3</xdr:col>
      <xdr:colOff>304799</xdr:colOff>
      <xdr:row>63</xdr:row>
      <xdr:rowOff>276225</xdr:rowOff>
    </xdr:to>
    <xdr:sp macro="" textlink="">
      <xdr:nvSpPr>
        <xdr:cNvPr id="110" name="TextBox 109"/>
        <xdr:cNvSpPr txBox="1"/>
      </xdr:nvSpPr>
      <xdr:spPr>
        <a:xfrm>
          <a:off x="638174" y="12630151"/>
          <a:ext cx="2238375" cy="108584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does not have a clear process to determine program fit with identified partners. </a:t>
          </a:r>
          <a:endParaRPr lang="en-US" sz="1100">
            <a:latin typeface="Arial" panose="020B0604020202020204" pitchFamily="34" charset="0"/>
            <a:cs typeface="Arial" panose="020B0604020202020204" pitchFamily="34" charset="0"/>
          </a:endParaRPr>
        </a:p>
      </xdr:txBody>
    </xdr:sp>
    <xdr:clientData/>
  </xdr:twoCellAnchor>
  <xdr:twoCellAnchor>
    <xdr:from>
      <xdr:col>5</xdr:col>
      <xdr:colOff>388144</xdr:colOff>
      <xdr:row>58</xdr:row>
      <xdr:rowOff>71437</xdr:rowOff>
    </xdr:from>
    <xdr:to>
      <xdr:col>8</xdr:col>
      <xdr:colOff>54769</xdr:colOff>
      <xdr:row>63</xdr:row>
      <xdr:rowOff>195262</xdr:rowOff>
    </xdr:to>
    <xdr:sp macro="" textlink="">
      <xdr:nvSpPr>
        <xdr:cNvPr id="111" name="TextBox 110"/>
        <xdr:cNvSpPr txBox="1"/>
      </xdr:nvSpPr>
      <xdr:spPr>
        <a:xfrm>
          <a:off x="4674394" y="12263437"/>
          <a:ext cx="2238375" cy="106441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some process to determine program fit with identified partners, however it does not have formal or established criteria.</a:t>
          </a:r>
          <a:endParaRPr lang="en-US" sz="1100">
            <a:latin typeface="Arial" panose="020B0604020202020204" pitchFamily="34" charset="0"/>
            <a:cs typeface="Arial" panose="020B0604020202020204" pitchFamily="34" charset="0"/>
          </a:endParaRPr>
        </a:p>
      </xdr:txBody>
    </xdr:sp>
    <xdr:clientData/>
  </xdr:twoCellAnchor>
  <xdr:twoCellAnchor>
    <xdr:from>
      <xdr:col>10</xdr:col>
      <xdr:colOff>28575</xdr:colOff>
      <xdr:row>58</xdr:row>
      <xdr:rowOff>95250</xdr:rowOff>
    </xdr:from>
    <xdr:to>
      <xdr:col>12</xdr:col>
      <xdr:colOff>552450</xdr:colOff>
      <xdr:row>63</xdr:row>
      <xdr:rowOff>219075</xdr:rowOff>
    </xdr:to>
    <xdr:sp macro="" textlink="">
      <xdr:nvSpPr>
        <xdr:cNvPr id="112" name="TextBox 111"/>
        <xdr:cNvSpPr txBox="1"/>
      </xdr:nvSpPr>
      <xdr:spPr>
        <a:xfrm>
          <a:off x="8601075" y="12592050"/>
          <a:ext cx="2447925" cy="10668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a formalized process with established criteria to determine program fit with identified partners.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638175</xdr:colOff>
      <xdr:row>68</xdr:row>
      <xdr:rowOff>66675</xdr:rowOff>
    </xdr:from>
    <xdr:to>
      <xdr:col>3</xdr:col>
      <xdr:colOff>419100</xdr:colOff>
      <xdr:row>73</xdr:row>
      <xdr:rowOff>123825</xdr:rowOff>
    </xdr:to>
    <xdr:sp macro="" textlink="">
      <xdr:nvSpPr>
        <xdr:cNvPr id="113" name="TextBox 112"/>
        <xdr:cNvSpPr txBox="1"/>
      </xdr:nvSpPr>
      <xdr:spPr>
        <a:xfrm>
          <a:off x="638175" y="14649450"/>
          <a:ext cx="2352675" cy="9620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is aware of potential partners but has no system to evaluate any associated risks or trade-offs from partnership.</a:t>
          </a:r>
          <a:endParaRPr lang="en-US" sz="1100">
            <a:latin typeface="Arial" panose="020B0604020202020204" pitchFamily="34" charset="0"/>
            <a:cs typeface="Arial" panose="020B0604020202020204" pitchFamily="34" charset="0"/>
          </a:endParaRPr>
        </a:p>
      </xdr:txBody>
    </xdr:sp>
    <xdr:clientData/>
  </xdr:twoCellAnchor>
  <xdr:twoCellAnchor>
    <xdr:from>
      <xdr:col>9</xdr:col>
      <xdr:colOff>762000</xdr:colOff>
      <xdr:row>68</xdr:row>
      <xdr:rowOff>38099</xdr:rowOff>
    </xdr:from>
    <xdr:to>
      <xdr:col>12</xdr:col>
      <xdr:colOff>400051</xdr:colOff>
      <xdr:row>74</xdr:row>
      <xdr:rowOff>47624</xdr:rowOff>
    </xdr:to>
    <xdr:sp macro="" textlink="">
      <xdr:nvSpPr>
        <xdr:cNvPr id="115" name="TextBox 114"/>
        <xdr:cNvSpPr txBox="1"/>
      </xdr:nvSpPr>
      <xdr:spPr>
        <a:xfrm>
          <a:off x="8477250" y="14830424"/>
          <a:ext cx="2419351" cy="12287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developed a risk matrix to evaluate potential partners and has developed a clear strategy to assess the associated risks and trade-offs of partnership.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657225</xdr:colOff>
      <xdr:row>78</xdr:row>
      <xdr:rowOff>47625</xdr:rowOff>
    </xdr:from>
    <xdr:to>
      <xdr:col>3</xdr:col>
      <xdr:colOff>695325</xdr:colOff>
      <xdr:row>84</xdr:row>
      <xdr:rowOff>333375</xdr:rowOff>
    </xdr:to>
    <xdr:sp macro="" textlink="">
      <xdr:nvSpPr>
        <xdr:cNvPr id="116" name="TextBox 115"/>
        <xdr:cNvSpPr txBox="1"/>
      </xdr:nvSpPr>
      <xdr:spPr>
        <a:xfrm>
          <a:off x="657225" y="17259300"/>
          <a:ext cx="2609850" cy="14097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does not have any long-term collaborations that require ongoing involvement from leadership and staff. No independent assessments to understand community perception have been completed.</a:t>
          </a:r>
          <a:endParaRPr lang="en-US" sz="1100">
            <a:latin typeface="Arial" panose="020B0604020202020204" pitchFamily="34" charset="0"/>
            <a:cs typeface="Arial" panose="020B0604020202020204" pitchFamily="34" charset="0"/>
          </a:endParaRPr>
        </a:p>
      </xdr:txBody>
    </xdr:sp>
    <xdr:clientData/>
  </xdr:twoCellAnchor>
  <xdr:twoCellAnchor>
    <xdr:from>
      <xdr:col>4</xdr:col>
      <xdr:colOff>709613</xdr:colOff>
      <xdr:row>78</xdr:row>
      <xdr:rowOff>19050</xdr:rowOff>
    </xdr:from>
    <xdr:to>
      <xdr:col>8</xdr:col>
      <xdr:colOff>528638</xdr:colOff>
      <xdr:row>84</xdr:row>
      <xdr:rowOff>352426</xdr:rowOff>
    </xdr:to>
    <xdr:sp macro="" textlink="">
      <xdr:nvSpPr>
        <xdr:cNvPr id="117" name="TextBox 116"/>
        <xdr:cNvSpPr txBox="1"/>
      </xdr:nvSpPr>
      <xdr:spPr>
        <a:xfrm>
          <a:off x="4138613" y="17116425"/>
          <a:ext cx="3248025" cy="144065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been approached to lead collaborations by other community organizations and/or agencies. Partnerships and collaborations have established relationships that will not be affected by changes in leadership. The organization may not have completed an independent assessment to understand community perception. </a:t>
          </a:r>
          <a:endParaRPr lang="en-US" sz="1100">
            <a:latin typeface="Arial" panose="020B0604020202020204" pitchFamily="34" charset="0"/>
            <a:cs typeface="Arial" panose="020B0604020202020204" pitchFamily="34" charset="0"/>
          </a:endParaRPr>
        </a:p>
      </xdr:txBody>
    </xdr:sp>
    <xdr:clientData/>
  </xdr:twoCellAnchor>
  <xdr:twoCellAnchor>
    <xdr:from>
      <xdr:col>6</xdr:col>
      <xdr:colOff>376238</xdr:colOff>
      <xdr:row>67</xdr:row>
      <xdr:rowOff>50005</xdr:rowOff>
    </xdr:from>
    <xdr:to>
      <xdr:col>7</xdr:col>
      <xdr:colOff>119063</xdr:colOff>
      <xdr:row>68</xdr:row>
      <xdr:rowOff>50005</xdr:rowOff>
    </xdr:to>
    <xdr:sp macro="" textlink="">
      <xdr:nvSpPr>
        <xdr:cNvPr id="65" name="TextBox 64"/>
        <xdr:cNvSpPr txBox="1"/>
      </xdr:nvSpPr>
      <xdr:spPr>
        <a:xfrm>
          <a:off x="5519738" y="14361318"/>
          <a:ext cx="600075" cy="17859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t>5</a:t>
          </a:r>
        </a:p>
      </xdr:txBody>
    </xdr:sp>
    <xdr:clientData/>
  </xdr:twoCellAnchor>
  <xdr:twoCellAnchor>
    <xdr:from>
      <xdr:col>9</xdr:col>
      <xdr:colOff>7144</xdr:colOff>
      <xdr:row>78</xdr:row>
      <xdr:rowOff>66675</xdr:rowOff>
    </xdr:from>
    <xdr:to>
      <xdr:col>12</xdr:col>
      <xdr:colOff>473869</xdr:colOff>
      <xdr:row>84</xdr:row>
      <xdr:rowOff>400051</xdr:rowOff>
    </xdr:to>
    <xdr:sp macro="" textlink="">
      <xdr:nvSpPr>
        <xdr:cNvPr id="118" name="TextBox 117"/>
        <xdr:cNvSpPr txBox="1"/>
      </xdr:nvSpPr>
      <xdr:spPr>
        <a:xfrm>
          <a:off x="7722394" y="17164050"/>
          <a:ext cx="3252788" cy="144065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been approached to lead collaborations by other community organizations and/or agencies.  Partnerships and collaborations have established relationships that will not be affected by changes in leadership.  The organization has completed an independent assessment to understand community perception and the role and value within the community.</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742950</xdr:colOff>
      <xdr:row>99</xdr:row>
      <xdr:rowOff>123825</xdr:rowOff>
    </xdr:from>
    <xdr:to>
      <xdr:col>3</xdr:col>
      <xdr:colOff>552450</xdr:colOff>
      <xdr:row>104</xdr:row>
      <xdr:rowOff>57150</xdr:rowOff>
    </xdr:to>
    <xdr:sp macro="" textlink="">
      <xdr:nvSpPr>
        <xdr:cNvPr id="119" name="TextBox 118"/>
        <xdr:cNvSpPr txBox="1"/>
      </xdr:nvSpPr>
      <xdr:spPr>
        <a:xfrm>
          <a:off x="742950" y="22612350"/>
          <a:ext cx="2381250" cy="10477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organization's operating surpluses and unrestricted savings/access to capital have not been stable or sufficient enough to meet these needs.</a:t>
          </a:r>
          <a:endParaRPr lang="en-US" sz="1100">
            <a:latin typeface="Arial" panose="020B0604020202020204" pitchFamily="34" charset="0"/>
            <a:cs typeface="Arial" panose="020B0604020202020204" pitchFamily="34" charset="0"/>
          </a:endParaRPr>
        </a:p>
      </xdr:txBody>
    </xdr:sp>
    <xdr:clientData/>
  </xdr:twoCellAnchor>
  <xdr:twoCellAnchor>
    <xdr:from>
      <xdr:col>5</xdr:col>
      <xdr:colOff>340518</xdr:colOff>
      <xdr:row>99</xdr:row>
      <xdr:rowOff>71438</xdr:rowOff>
    </xdr:from>
    <xdr:to>
      <xdr:col>8</xdr:col>
      <xdr:colOff>150018</xdr:colOff>
      <xdr:row>103</xdr:row>
      <xdr:rowOff>378619</xdr:rowOff>
    </xdr:to>
    <xdr:sp macro="" textlink="">
      <xdr:nvSpPr>
        <xdr:cNvPr id="120" name="TextBox 119"/>
        <xdr:cNvSpPr txBox="1"/>
      </xdr:nvSpPr>
      <xdr:spPr>
        <a:xfrm>
          <a:off x="4626768" y="22598063"/>
          <a:ext cx="2381250" cy="102155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had 1 or 2 years when both operating surpluses and unrestricted savings/access to capital have been sufficient for these needs.</a:t>
          </a:r>
          <a:endParaRPr lang="en-US" sz="1100">
            <a:latin typeface="Arial" panose="020B0604020202020204" pitchFamily="34" charset="0"/>
            <a:cs typeface="Arial" panose="020B0604020202020204" pitchFamily="34" charset="0"/>
          </a:endParaRPr>
        </a:p>
      </xdr:txBody>
    </xdr:sp>
    <xdr:clientData/>
  </xdr:twoCellAnchor>
  <xdr:twoCellAnchor>
    <xdr:from>
      <xdr:col>9</xdr:col>
      <xdr:colOff>638175</xdr:colOff>
      <xdr:row>99</xdr:row>
      <xdr:rowOff>95250</xdr:rowOff>
    </xdr:from>
    <xdr:to>
      <xdr:col>12</xdr:col>
      <xdr:colOff>419100</xdr:colOff>
      <xdr:row>104</xdr:row>
      <xdr:rowOff>123825</xdr:rowOff>
    </xdr:to>
    <xdr:sp macro="" textlink="">
      <xdr:nvSpPr>
        <xdr:cNvPr id="121" name="TextBox 120"/>
        <xdr:cNvSpPr txBox="1"/>
      </xdr:nvSpPr>
      <xdr:spPr>
        <a:xfrm>
          <a:off x="8353425" y="22583775"/>
          <a:ext cx="2562225" cy="1143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consistently had both sufficient operating surpluses and sufficient unrestricted savings/access to capital to cover all of these needs, and has considered options for the strategic use of these resources.</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628650</xdr:colOff>
      <xdr:row>109</xdr:row>
      <xdr:rowOff>9525</xdr:rowOff>
    </xdr:from>
    <xdr:to>
      <xdr:col>3</xdr:col>
      <xdr:colOff>438150</xdr:colOff>
      <xdr:row>112</xdr:row>
      <xdr:rowOff>104775</xdr:rowOff>
    </xdr:to>
    <xdr:sp macro="" textlink="">
      <xdr:nvSpPr>
        <xdr:cNvPr id="122" name="TextBox 121"/>
        <xdr:cNvSpPr txBox="1"/>
      </xdr:nvSpPr>
      <xdr:spPr>
        <a:xfrm>
          <a:off x="628650" y="24793575"/>
          <a:ext cx="2381250" cy="10477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Over the past 5 years, the organization has experienced at least 3 years of operations that have not tracked closely to the budget or forecast. </a:t>
          </a:r>
          <a:endParaRPr lang="en-US" sz="1100">
            <a:latin typeface="Arial" panose="020B0604020202020204" pitchFamily="34" charset="0"/>
            <a:cs typeface="Arial" panose="020B0604020202020204" pitchFamily="34" charset="0"/>
          </a:endParaRPr>
        </a:p>
      </xdr:txBody>
    </xdr:sp>
    <xdr:clientData/>
  </xdr:twoCellAnchor>
  <xdr:twoCellAnchor>
    <xdr:from>
      <xdr:col>5</xdr:col>
      <xdr:colOff>347662</xdr:colOff>
      <xdr:row>109</xdr:row>
      <xdr:rowOff>16669</xdr:rowOff>
    </xdr:from>
    <xdr:to>
      <xdr:col>8</xdr:col>
      <xdr:colOff>157162</xdr:colOff>
      <xdr:row>112</xdr:row>
      <xdr:rowOff>111919</xdr:rowOff>
    </xdr:to>
    <xdr:sp macro="" textlink="">
      <xdr:nvSpPr>
        <xdr:cNvPr id="123" name="TextBox 122"/>
        <xdr:cNvSpPr txBox="1"/>
      </xdr:nvSpPr>
      <xdr:spPr>
        <a:xfrm>
          <a:off x="4633912" y="24984075"/>
          <a:ext cx="2381250" cy="10477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Over the past 5 years, the organization has experienced  1 or 2 years of operations that have not tracked closely to the budget or forecast.  </a:t>
          </a:r>
          <a:endParaRPr lang="en-US" sz="1100">
            <a:latin typeface="Arial" panose="020B0604020202020204" pitchFamily="34" charset="0"/>
            <a:cs typeface="Arial" panose="020B0604020202020204" pitchFamily="34" charset="0"/>
          </a:endParaRPr>
        </a:p>
      </xdr:txBody>
    </xdr:sp>
    <xdr:clientData/>
  </xdr:twoCellAnchor>
  <xdr:twoCellAnchor>
    <xdr:from>
      <xdr:col>9</xdr:col>
      <xdr:colOff>847725</xdr:colOff>
      <xdr:row>108</xdr:row>
      <xdr:rowOff>180974</xdr:rowOff>
    </xdr:from>
    <xdr:to>
      <xdr:col>12</xdr:col>
      <xdr:colOff>371475</xdr:colOff>
      <xdr:row>112</xdr:row>
      <xdr:rowOff>133350</xdr:rowOff>
    </xdr:to>
    <xdr:sp macro="" textlink="">
      <xdr:nvSpPr>
        <xdr:cNvPr id="124" name="TextBox 123"/>
        <xdr:cNvSpPr txBox="1"/>
      </xdr:nvSpPr>
      <xdr:spPr>
        <a:xfrm>
          <a:off x="8562975" y="25136474"/>
          <a:ext cx="2305050" cy="108585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Over the past 5 years, the organization has remained stable or grown in line with planned budgets and forecasts. The organization was able to predict year-end results accurately.</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628650</xdr:colOff>
      <xdr:row>116</xdr:row>
      <xdr:rowOff>85725</xdr:rowOff>
    </xdr:from>
    <xdr:to>
      <xdr:col>3</xdr:col>
      <xdr:colOff>438150</xdr:colOff>
      <xdr:row>120</xdr:row>
      <xdr:rowOff>409575</xdr:rowOff>
    </xdr:to>
    <xdr:sp macro="" textlink="">
      <xdr:nvSpPr>
        <xdr:cNvPr id="125" name="TextBox 124"/>
        <xdr:cNvSpPr txBox="1"/>
      </xdr:nvSpPr>
      <xdr:spPr>
        <a:xfrm>
          <a:off x="628650" y="27384375"/>
          <a:ext cx="2381250" cy="10477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does not understand or advocate for the full cost of delivering services or programs beyond operating expenses.  Funding requests do not address full cost. </a:t>
          </a:r>
          <a:endParaRPr lang="en-US" sz="1100">
            <a:latin typeface="Arial" panose="020B0604020202020204" pitchFamily="34" charset="0"/>
            <a:cs typeface="Arial" panose="020B0604020202020204" pitchFamily="34" charset="0"/>
          </a:endParaRPr>
        </a:p>
      </xdr:txBody>
    </xdr:sp>
    <xdr:clientData/>
  </xdr:twoCellAnchor>
  <xdr:twoCellAnchor>
    <xdr:from>
      <xdr:col>5</xdr:col>
      <xdr:colOff>159543</xdr:colOff>
      <xdr:row>116</xdr:row>
      <xdr:rowOff>2381</xdr:rowOff>
    </xdr:from>
    <xdr:to>
      <xdr:col>8</xdr:col>
      <xdr:colOff>388142</xdr:colOff>
      <xdr:row>121</xdr:row>
      <xdr:rowOff>40481</xdr:rowOff>
    </xdr:to>
    <xdr:sp macro="" textlink="">
      <xdr:nvSpPr>
        <xdr:cNvPr id="126" name="TextBox 125"/>
        <xdr:cNvSpPr txBox="1"/>
      </xdr:nvSpPr>
      <xdr:spPr>
        <a:xfrm>
          <a:off x="4445793" y="27291506"/>
          <a:ext cx="2800349" cy="116919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understands and has some experience advocating for the full cost of delivering programs and services, but either has not included all necessary costs or has not done this for all of the programs and services it delivers.</a:t>
          </a:r>
          <a:endParaRPr lang="en-US" sz="1100">
            <a:latin typeface="Arial" panose="020B0604020202020204" pitchFamily="34" charset="0"/>
            <a:cs typeface="Arial" panose="020B0604020202020204" pitchFamily="34" charset="0"/>
          </a:endParaRPr>
        </a:p>
      </xdr:txBody>
    </xdr:sp>
    <xdr:clientData/>
  </xdr:twoCellAnchor>
  <xdr:twoCellAnchor>
    <xdr:from>
      <xdr:col>9</xdr:col>
      <xdr:colOff>495300</xdr:colOff>
      <xdr:row>116</xdr:row>
      <xdr:rowOff>66675</xdr:rowOff>
    </xdr:from>
    <xdr:to>
      <xdr:col>12</xdr:col>
      <xdr:colOff>514349</xdr:colOff>
      <xdr:row>121</xdr:row>
      <xdr:rowOff>104775</xdr:rowOff>
    </xdr:to>
    <xdr:sp macro="" textlink="">
      <xdr:nvSpPr>
        <xdr:cNvPr id="127" name="TextBox 126"/>
        <xdr:cNvSpPr txBox="1"/>
      </xdr:nvSpPr>
      <xdr:spPr>
        <a:xfrm>
          <a:off x="8210550" y="27365325"/>
          <a:ext cx="2800349" cy="11811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understands what the full costs are to deliver all services or programs.  All necessary costs are included and communicated to funders through grant budgets and government contracts.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552450</xdr:colOff>
      <xdr:row>126</xdr:row>
      <xdr:rowOff>95250</xdr:rowOff>
    </xdr:from>
    <xdr:to>
      <xdr:col>3</xdr:col>
      <xdr:colOff>361950</xdr:colOff>
      <xdr:row>130</xdr:row>
      <xdr:rowOff>123825</xdr:rowOff>
    </xdr:to>
    <xdr:sp macro="" textlink="">
      <xdr:nvSpPr>
        <xdr:cNvPr id="128" name="TextBox 127"/>
        <xdr:cNvSpPr txBox="1"/>
      </xdr:nvSpPr>
      <xdr:spPr>
        <a:xfrm>
          <a:off x="552450" y="30861000"/>
          <a:ext cx="2381250" cy="10477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does not use financial management tools to make decisions.</a:t>
          </a:r>
          <a:endParaRPr lang="en-US" sz="1100">
            <a:latin typeface="Arial" panose="020B0604020202020204" pitchFamily="34" charset="0"/>
            <a:cs typeface="Arial" panose="020B0604020202020204" pitchFamily="34" charset="0"/>
          </a:endParaRPr>
        </a:p>
      </xdr:txBody>
    </xdr:sp>
    <xdr:clientData/>
  </xdr:twoCellAnchor>
  <xdr:twoCellAnchor>
    <xdr:from>
      <xdr:col>5</xdr:col>
      <xdr:colOff>340519</xdr:colOff>
      <xdr:row>126</xdr:row>
      <xdr:rowOff>45244</xdr:rowOff>
    </xdr:from>
    <xdr:to>
      <xdr:col>8</xdr:col>
      <xdr:colOff>150019</xdr:colOff>
      <xdr:row>130</xdr:row>
      <xdr:rowOff>73819</xdr:rowOff>
    </xdr:to>
    <xdr:sp macro="" textlink="">
      <xdr:nvSpPr>
        <xdr:cNvPr id="129" name="TextBox 128"/>
        <xdr:cNvSpPr txBox="1"/>
      </xdr:nvSpPr>
      <xdr:spPr>
        <a:xfrm>
          <a:off x="4626769" y="30620494"/>
          <a:ext cx="2381250" cy="104060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used financial management tools, has made decisions based on at least 1 of the items listed, and is working on developing others.</a:t>
          </a:r>
          <a:endParaRPr lang="en-US" sz="1100">
            <a:latin typeface="Arial" panose="020B0604020202020204" pitchFamily="34" charset="0"/>
            <a:cs typeface="Arial" panose="020B0604020202020204" pitchFamily="34" charset="0"/>
          </a:endParaRPr>
        </a:p>
      </xdr:txBody>
    </xdr:sp>
    <xdr:clientData/>
  </xdr:twoCellAnchor>
  <xdr:twoCellAnchor>
    <xdr:from>
      <xdr:col>9</xdr:col>
      <xdr:colOff>819150</xdr:colOff>
      <xdr:row>126</xdr:row>
      <xdr:rowOff>85725</xdr:rowOff>
    </xdr:from>
    <xdr:to>
      <xdr:col>12</xdr:col>
      <xdr:colOff>419100</xdr:colOff>
      <xdr:row>130</xdr:row>
      <xdr:rowOff>285750</xdr:rowOff>
    </xdr:to>
    <xdr:sp macro="" textlink="">
      <xdr:nvSpPr>
        <xdr:cNvPr id="130" name="TextBox 129"/>
        <xdr:cNvSpPr txBox="1"/>
      </xdr:nvSpPr>
      <xdr:spPr>
        <a:xfrm>
          <a:off x="8534400" y="30851475"/>
          <a:ext cx="2381250" cy="12192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regularly used financial management tools to plan, monitor and project performance. The organization also reviews/adjusts decisions based on financial performance and market realities.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690561</xdr:colOff>
      <xdr:row>138</xdr:row>
      <xdr:rowOff>71436</xdr:rowOff>
    </xdr:from>
    <xdr:to>
      <xdr:col>4</xdr:col>
      <xdr:colOff>59530</xdr:colOff>
      <xdr:row>141</xdr:row>
      <xdr:rowOff>214313</xdr:rowOff>
    </xdr:to>
    <xdr:sp macro="" textlink="">
      <xdr:nvSpPr>
        <xdr:cNvPr id="131" name="TextBox 130"/>
        <xdr:cNvSpPr txBox="1"/>
      </xdr:nvSpPr>
      <xdr:spPr>
        <a:xfrm>
          <a:off x="690561" y="34242374"/>
          <a:ext cx="2797969" cy="132159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Either the organization product(s) or service(s) do not meet a demonstrated need in its community, or the organization does not have accurate, reliable and/or current data or evidence to know if their product(s) or service(s) meet client needs.</a:t>
          </a:r>
          <a:endParaRPr lang="en-US" sz="1100">
            <a:latin typeface="Arial" panose="020B0604020202020204" pitchFamily="34" charset="0"/>
            <a:cs typeface="Arial" panose="020B0604020202020204" pitchFamily="34" charset="0"/>
          </a:endParaRPr>
        </a:p>
      </xdr:txBody>
    </xdr:sp>
    <xdr:clientData/>
  </xdr:twoCellAnchor>
  <xdr:twoCellAnchor>
    <xdr:from>
      <xdr:col>5</xdr:col>
      <xdr:colOff>95250</xdr:colOff>
      <xdr:row>138</xdr:row>
      <xdr:rowOff>47625</xdr:rowOff>
    </xdr:from>
    <xdr:to>
      <xdr:col>8</xdr:col>
      <xdr:colOff>321469</xdr:colOff>
      <xdr:row>141</xdr:row>
      <xdr:rowOff>190502</xdr:rowOff>
    </xdr:to>
    <xdr:sp macro="" textlink="">
      <xdr:nvSpPr>
        <xdr:cNvPr id="132" name="TextBox 131"/>
        <xdr:cNvSpPr txBox="1"/>
      </xdr:nvSpPr>
      <xdr:spPr>
        <a:xfrm>
          <a:off x="4381500" y="34266188"/>
          <a:ext cx="2797969" cy="132159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uses data or evidence to understand how their product(s) or service(s) meet some of the community needs. However, the organizaton may not actively monitor data to prepare for changing needs.</a:t>
          </a:r>
          <a:endParaRPr lang="en-US" sz="1100">
            <a:latin typeface="Arial" panose="020B0604020202020204" pitchFamily="34" charset="0"/>
            <a:cs typeface="Arial" panose="020B0604020202020204" pitchFamily="34" charset="0"/>
          </a:endParaRPr>
        </a:p>
      </xdr:txBody>
    </xdr:sp>
    <xdr:clientData/>
  </xdr:twoCellAnchor>
  <xdr:twoCellAnchor>
    <xdr:from>
      <xdr:col>9</xdr:col>
      <xdr:colOff>154780</xdr:colOff>
      <xdr:row>138</xdr:row>
      <xdr:rowOff>47626</xdr:rowOff>
    </xdr:from>
    <xdr:to>
      <xdr:col>12</xdr:col>
      <xdr:colOff>309562</xdr:colOff>
      <xdr:row>141</xdr:row>
      <xdr:rowOff>166688</xdr:rowOff>
    </xdr:to>
    <xdr:sp macro="" textlink="">
      <xdr:nvSpPr>
        <xdr:cNvPr id="133" name="TextBox 132"/>
        <xdr:cNvSpPr txBox="1"/>
      </xdr:nvSpPr>
      <xdr:spPr>
        <a:xfrm>
          <a:off x="7870030" y="34218564"/>
          <a:ext cx="2940845" cy="129778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clear data or evidence to demonstrate how their product(s) or service(s) address the needs of their community.  Data and metrics are used to evaluate and plan how to respond to changes, for both internal strategic uses and external funder requirements.</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607218</xdr:colOff>
      <xdr:row>146</xdr:row>
      <xdr:rowOff>142875</xdr:rowOff>
    </xdr:from>
    <xdr:to>
      <xdr:col>3</xdr:col>
      <xdr:colOff>833437</xdr:colOff>
      <xdr:row>154</xdr:row>
      <xdr:rowOff>35720</xdr:rowOff>
    </xdr:to>
    <xdr:sp macro="" textlink="">
      <xdr:nvSpPr>
        <xdr:cNvPr id="135" name="TextBox 134"/>
        <xdr:cNvSpPr txBox="1"/>
      </xdr:nvSpPr>
      <xdr:spPr>
        <a:xfrm>
          <a:off x="607218" y="36897469"/>
          <a:ext cx="2797969" cy="132159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There is either no clear demand for the organization's product(s) or service(s) from the target population, or no way to demonstrate this demand.</a:t>
          </a:r>
          <a:endParaRPr lang="en-US" sz="1100">
            <a:latin typeface="Arial" panose="020B0604020202020204" pitchFamily="34" charset="0"/>
            <a:cs typeface="Arial" panose="020B0604020202020204" pitchFamily="34" charset="0"/>
          </a:endParaRPr>
        </a:p>
      </xdr:txBody>
    </xdr:sp>
    <xdr:clientData/>
  </xdr:twoCellAnchor>
  <xdr:twoCellAnchor>
    <xdr:from>
      <xdr:col>5</xdr:col>
      <xdr:colOff>59531</xdr:colOff>
      <xdr:row>146</xdr:row>
      <xdr:rowOff>142874</xdr:rowOff>
    </xdr:from>
    <xdr:to>
      <xdr:col>8</xdr:col>
      <xdr:colOff>285750</xdr:colOff>
      <xdr:row>154</xdr:row>
      <xdr:rowOff>35719</xdr:rowOff>
    </xdr:to>
    <xdr:sp macro="" textlink="">
      <xdr:nvSpPr>
        <xdr:cNvPr id="136" name="TextBox 135"/>
        <xdr:cNvSpPr txBox="1"/>
      </xdr:nvSpPr>
      <xdr:spPr>
        <a:xfrm>
          <a:off x="4345781" y="36968905"/>
          <a:ext cx="2797969" cy="132159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There is some demonstrated demand that is evident through internal or external data collection for the organization's product(s) and service(s).  </a:t>
          </a:r>
          <a:endParaRPr lang="en-US" sz="1100">
            <a:latin typeface="Arial" panose="020B0604020202020204" pitchFamily="34" charset="0"/>
            <a:cs typeface="Arial" panose="020B0604020202020204" pitchFamily="34" charset="0"/>
          </a:endParaRPr>
        </a:p>
      </xdr:txBody>
    </xdr:sp>
    <xdr:clientData/>
  </xdr:twoCellAnchor>
  <xdr:twoCellAnchor>
    <xdr:from>
      <xdr:col>8</xdr:col>
      <xdr:colOff>654844</xdr:colOff>
      <xdr:row>146</xdr:row>
      <xdr:rowOff>142875</xdr:rowOff>
    </xdr:from>
    <xdr:to>
      <xdr:col>12</xdr:col>
      <xdr:colOff>392906</xdr:colOff>
      <xdr:row>155</xdr:row>
      <xdr:rowOff>59531</xdr:rowOff>
    </xdr:to>
    <xdr:sp macro="" textlink="">
      <xdr:nvSpPr>
        <xdr:cNvPr id="137" name="TextBox 136"/>
        <xdr:cNvSpPr txBox="1"/>
      </xdr:nvSpPr>
      <xdr:spPr>
        <a:xfrm>
          <a:off x="7512844" y="36897469"/>
          <a:ext cx="3381375" cy="1524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There is clear and ongoing demand  for the organization's product(s) or service(s)  demonstrated by internally collected data that provides evidence of continued use and payment of services.   The organization has established trust and strong relationships within the community and is looked upon as a resource by both those who use the service and those who live in the community.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762000</xdr:colOff>
      <xdr:row>160</xdr:row>
      <xdr:rowOff>11909</xdr:rowOff>
    </xdr:from>
    <xdr:to>
      <xdr:col>3</xdr:col>
      <xdr:colOff>559593</xdr:colOff>
      <xdr:row>164</xdr:row>
      <xdr:rowOff>321471</xdr:rowOff>
    </xdr:to>
    <xdr:sp macro="" textlink="">
      <xdr:nvSpPr>
        <xdr:cNvPr id="138" name="TextBox 137"/>
        <xdr:cNvSpPr txBox="1"/>
      </xdr:nvSpPr>
      <xdr:spPr>
        <a:xfrm>
          <a:off x="762000" y="39695440"/>
          <a:ext cx="2369343" cy="116681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no track record of working with or delivering its service(s) to the target clients.</a:t>
          </a:r>
          <a:endParaRPr lang="en-US" sz="1100">
            <a:latin typeface="Arial" panose="020B0604020202020204" pitchFamily="34" charset="0"/>
            <a:cs typeface="Arial" panose="020B0604020202020204" pitchFamily="34" charset="0"/>
          </a:endParaRPr>
        </a:p>
      </xdr:txBody>
    </xdr:sp>
    <xdr:clientData/>
  </xdr:twoCellAnchor>
  <xdr:twoCellAnchor>
    <xdr:from>
      <xdr:col>5</xdr:col>
      <xdr:colOff>321469</xdr:colOff>
      <xdr:row>159</xdr:row>
      <xdr:rowOff>95249</xdr:rowOff>
    </xdr:from>
    <xdr:to>
      <xdr:col>8</xdr:col>
      <xdr:colOff>119062</xdr:colOff>
      <xdr:row>164</xdr:row>
      <xdr:rowOff>226218</xdr:rowOff>
    </xdr:to>
    <xdr:sp macro="" textlink="">
      <xdr:nvSpPr>
        <xdr:cNvPr id="139" name="TextBox 138"/>
        <xdr:cNvSpPr txBox="1"/>
      </xdr:nvSpPr>
      <xdr:spPr>
        <a:xfrm>
          <a:off x="4607719" y="39600187"/>
          <a:ext cx="2369343" cy="116681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a track record (2-5 years) of delivering service(s) to the target clients who demand services. </a:t>
          </a:r>
          <a:endParaRPr lang="en-US" sz="1100">
            <a:latin typeface="Arial" panose="020B0604020202020204" pitchFamily="34" charset="0"/>
            <a:cs typeface="Arial" panose="020B0604020202020204" pitchFamily="34" charset="0"/>
          </a:endParaRPr>
        </a:p>
      </xdr:txBody>
    </xdr:sp>
    <xdr:clientData/>
  </xdr:twoCellAnchor>
  <xdr:twoCellAnchor>
    <xdr:from>
      <xdr:col>9</xdr:col>
      <xdr:colOff>238125</xdr:colOff>
      <xdr:row>159</xdr:row>
      <xdr:rowOff>95248</xdr:rowOff>
    </xdr:from>
    <xdr:to>
      <xdr:col>12</xdr:col>
      <xdr:colOff>369093</xdr:colOff>
      <xdr:row>165</xdr:row>
      <xdr:rowOff>71436</xdr:rowOff>
    </xdr:to>
    <xdr:sp macro="" textlink="">
      <xdr:nvSpPr>
        <xdr:cNvPr id="140" name="TextBox 139"/>
        <xdr:cNvSpPr txBox="1"/>
      </xdr:nvSpPr>
      <xdr:spPr>
        <a:xfrm>
          <a:off x="7953375" y="39600186"/>
          <a:ext cx="2917031" cy="135731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a significant track record (5+ years) of delivering service(s) to the target clients who demand services, and has the capacity, data and skills to clearly identify future demand for services.</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773906</xdr:colOff>
      <xdr:row>169</xdr:row>
      <xdr:rowOff>59531</xdr:rowOff>
    </xdr:from>
    <xdr:to>
      <xdr:col>3</xdr:col>
      <xdr:colOff>571499</xdr:colOff>
      <xdr:row>173</xdr:row>
      <xdr:rowOff>309562</xdr:rowOff>
    </xdr:to>
    <xdr:sp macro="" textlink="">
      <xdr:nvSpPr>
        <xdr:cNvPr id="141" name="TextBox 140"/>
        <xdr:cNvSpPr txBox="1"/>
      </xdr:nvSpPr>
      <xdr:spPr>
        <a:xfrm>
          <a:off x="773906" y="41719500"/>
          <a:ext cx="2369343" cy="116681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is unaware whether its programs/services are duplicative of other services.</a:t>
          </a:r>
          <a:endParaRPr lang="en-US" sz="1100">
            <a:latin typeface="Arial" panose="020B0604020202020204" pitchFamily="34" charset="0"/>
            <a:cs typeface="Arial" panose="020B0604020202020204" pitchFamily="34" charset="0"/>
          </a:endParaRPr>
        </a:p>
      </xdr:txBody>
    </xdr:sp>
    <xdr:clientData/>
  </xdr:twoCellAnchor>
  <xdr:twoCellAnchor>
    <xdr:from>
      <xdr:col>5</xdr:col>
      <xdr:colOff>342900</xdr:colOff>
      <xdr:row>168</xdr:row>
      <xdr:rowOff>128588</xdr:rowOff>
    </xdr:from>
    <xdr:to>
      <xdr:col>8</xdr:col>
      <xdr:colOff>140493</xdr:colOff>
      <xdr:row>173</xdr:row>
      <xdr:rowOff>200025</xdr:rowOff>
    </xdr:to>
    <xdr:sp macro="" textlink="">
      <xdr:nvSpPr>
        <xdr:cNvPr id="142" name="TextBox 141"/>
        <xdr:cNvSpPr txBox="1"/>
      </xdr:nvSpPr>
      <xdr:spPr>
        <a:xfrm>
          <a:off x="4629150" y="41812369"/>
          <a:ext cx="2369343" cy="116681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some similar programs as peer organizations and often competes for similar funding.</a:t>
          </a:r>
          <a:endParaRPr lang="en-US" sz="1100">
            <a:latin typeface="Arial" panose="020B0604020202020204" pitchFamily="34" charset="0"/>
            <a:cs typeface="Arial" panose="020B0604020202020204" pitchFamily="34" charset="0"/>
          </a:endParaRPr>
        </a:p>
      </xdr:txBody>
    </xdr:sp>
    <xdr:clientData/>
  </xdr:twoCellAnchor>
  <xdr:twoCellAnchor>
    <xdr:from>
      <xdr:col>9</xdr:col>
      <xdr:colOff>464345</xdr:colOff>
      <xdr:row>168</xdr:row>
      <xdr:rowOff>178593</xdr:rowOff>
    </xdr:from>
    <xdr:to>
      <xdr:col>12</xdr:col>
      <xdr:colOff>357186</xdr:colOff>
      <xdr:row>173</xdr:row>
      <xdr:rowOff>497681</xdr:rowOff>
    </xdr:to>
    <xdr:sp macro="" textlink="">
      <xdr:nvSpPr>
        <xdr:cNvPr id="143" name="TextBox 142"/>
        <xdr:cNvSpPr txBox="1"/>
      </xdr:nvSpPr>
      <xdr:spPr>
        <a:xfrm>
          <a:off x="8179595" y="41862374"/>
          <a:ext cx="2678904" cy="1414463"/>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some similar programs as peer organizations, but provides a service that is differentiated from other community programs.   Programs offered are complimentary and add value to programs provided by peers.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678656</xdr:colOff>
      <xdr:row>182</xdr:row>
      <xdr:rowOff>130969</xdr:rowOff>
    </xdr:from>
    <xdr:to>
      <xdr:col>3</xdr:col>
      <xdr:colOff>476249</xdr:colOff>
      <xdr:row>188</xdr:row>
      <xdr:rowOff>95250</xdr:rowOff>
    </xdr:to>
    <xdr:sp macro="" textlink="">
      <xdr:nvSpPr>
        <xdr:cNvPr id="145" name="TextBox 144"/>
        <xdr:cNvSpPr txBox="1"/>
      </xdr:nvSpPr>
      <xdr:spPr>
        <a:xfrm>
          <a:off x="678656" y="45374719"/>
          <a:ext cx="2369343" cy="116681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does not have formal systems or dedicated personnel in place to collect, analyze and manage financial, operational and outcomes data.</a:t>
          </a:r>
          <a:endParaRPr lang="en-US" sz="1100">
            <a:latin typeface="Arial" panose="020B0604020202020204" pitchFamily="34" charset="0"/>
            <a:cs typeface="Arial" panose="020B0604020202020204" pitchFamily="34" charset="0"/>
          </a:endParaRPr>
        </a:p>
      </xdr:txBody>
    </xdr:sp>
    <xdr:clientData/>
  </xdr:twoCellAnchor>
  <xdr:twoCellAnchor>
    <xdr:from>
      <xdr:col>5</xdr:col>
      <xdr:colOff>154782</xdr:colOff>
      <xdr:row>182</xdr:row>
      <xdr:rowOff>83345</xdr:rowOff>
    </xdr:from>
    <xdr:to>
      <xdr:col>8</xdr:col>
      <xdr:colOff>488157</xdr:colOff>
      <xdr:row>189</xdr:row>
      <xdr:rowOff>107157</xdr:rowOff>
    </xdr:to>
    <xdr:sp macro="" textlink="">
      <xdr:nvSpPr>
        <xdr:cNvPr id="146" name="TextBox 145"/>
        <xdr:cNvSpPr txBox="1"/>
      </xdr:nvSpPr>
      <xdr:spPr>
        <a:xfrm>
          <a:off x="4441032" y="45327095"/>
          <a:ext cx="2905125" cy="140493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basic systems in place to collect, analyze and manage different types of data.  Some program/delivery staff  regularly collect, analyze and manage data, but it may only be used for compliance, not strategic or internal learning.  </a:t>
          </a:r>
          <a:endParaRPr lang="en-US" sz="1100">
            <a:latin typeface="Arial" panose="020B0604020202020204" pitchFamily="34" charset="0"/>
            <a:cs typeface="Arial" panose="020B0604020202020204" pitchFamily="34" charset="0"/>
          </a:endParaRPr>
        </a:p>
      </xdr:txBody>
    </xdr:sp>
    <xdr:clientData/>
  </xdr:twoCellAnchor>
  <xdr:twoCellAnchor>
    <xdr:from>
      <xdr:col>9</xdr:col>
      <xdr:colOff>452439</xdr:colOff>
      <xdr:row>182</xdr:row>
      <xdr:rowOff>130969</xdr:rowOff>
    </xdr:from>
    <xdr:to>
      <xdr:col>12</xdr:col>
      <xdr:colOff>333376</xdr:colOff>
      <xdr:row>190</xdr:row>
      <xdr:rowOff>119062</xdr:rowOff>
    </xdr:to>
    <xdr:sp macro="" textlink="">
      <xdr:nvSpPr>
        <xdr:cNvPr id="147" name="TextBox 146"/>
        <xdr:cNvSpPr txBox="1"/>
      </xdr:nvSpPr>
      <xdr:spPr>
        <a:xfrm>
          <a:off x="8167689" y="45374719"/>
          <a:ext cx="2667000" cy="154781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systems in place and staff across all programs regularly to collect, analyze and manage data, and does so uniformly.  Data analysis is used for learning purposes and both internal and external benchmarking.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773906</xdr:colOff>
      <xdr:row>195</xdr:row>
      <xdr:rowOff>130968</xdr:rowOff>
    </xdr:from>
    <xdr:to>
      <xdr:col>3</xdr:col>
      <xdr:colOff>571499</xdr:colOff>
      <xdr:row>200</xdr:row>
      <xdr:rowOff>404812</xdr:rowOff>
    </xdr:to>
    <xdr:sp macro="" textlink="">
      <xdr:nvSpPr>
        <xdr:cNvPr id="148" name="TextBox 147"/>
        <xdr:cNvSpPr txBox="1"/>
      </xdr:nvSpPr>
      <xdr:spPr>
        <a:xfrm>
          <a:off x="773906" y="48446531"/>
          <a:ext cx="2369343" cy="116681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only collects program data to measure outputs or the volume of services provided, but not outcomes.   </a:t>
          </a:r>
          <a:endParaRPr lang="en-US" sz="1100">
            <a:latin typeface="Arial" panose="020B0604020202020204" pitchFamily="34" charset="0"/>
            <a:cs typeface="Arial" panose="020B0604020202020204" pitchFamily="34" charset="0"/>
          </a:endParaRPr>
        </a:p>
      </xdr:txBody>
    </xdr:sp>
    <xdr:clientData/>
  </xdr:twoCellAnchor>
  <xdr:twoCellAnchor>
    <xdr:from>
      <xdr:col>5</xdr:col>
      <xdr:colOff>23812</xdr:colOff>
      <xdr:row>195</xdr:row>
      <xdr:rowOff>83343</xdr:rowOff>
    </xdr:from>
    <xdr:to>
      <xdr:col>8</xdr:col>
      <xdr:colOff>297656</xdr:colOff>
      <xdr:row>200</xdr:row>
      <xdr:rowOff>357187</xdr:rowOff>
    </xdr:to>
    <xdr:sp macro="" textlink="">
      <xdr:nvSpPr>
        <xdr:cNvPr id="149" name="TextBox 148"/>
        <xdr:cNvSpPr txBox="1"/>
      </xdr:nvSpPr>
      <xdr:spPr>
        <a:xfrm>
          <a:off x="4310062" y="48660843"/>
          <a:ext cx="2845594" cy="148828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collects program data for outputs and has thought about addressing outcomes  by collecting population data, but is unsure how to address meaningful change for those served by its program/service. </a:t>
          </a:r>
          <a:endParaRPr lang="en-US" sz="1100">
            <a:latin typeface="Arial" panose="020B0604020202020204" pitchFamily="34" charset="0"/>
            <a:cs typeface="Arial" panose="020B0604020202020204" pitchFamily="34" charset="0"/>
          </a:endParaRPr>
        </a:p>
      </xdr:txBody>
    </xdr:sp>
    <xdr:clientData/>
  </xdr:twoCellAnchor>
  <xdr:twoCellAnchor>
    <xdr:from>
      <xdr:col>9</xdr:col>
      <xdr:colOff>369093</xdr:colOff>
      <xdr:row>195</xdr:row>
      <xdr:rowOff>166688</xdr:rowOff>
    </xdr:from>
    <xdr:to>
      <xdr:col>12</xdr:col>
      <xdr:colOff>428624</xdr:colOff>
      <xdr:row>200</xdr:row>
      <xdr:rowOff>250031</xdr:rowOff>
    </xdr:to>
    <xdr:sp macro="" textlink="">
      <xdr:nvSpPr>
        <xdr:cNvPr id="150" name="TextBox 149"/>
        <xdr:cNvSpPr txBox="1"/>
      </xdr:nvSpPr>
      <xdr:spPr>
        <a:xfrm>
          <a:off x="8084343" y="48482251"/>
          <a:ext cx="2845594" cy="129778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reviews its own data in the broader context of population data  to address outcomes, and can provide evidence of how the organization has an impact on social determinants of health.</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738187</xdr:colOff>
      <xdr:row>205</xdr:row>
      <xdr:rowOff>83344</xdr:rowOff>
    </xdr:from>
    <xdr:to>
      <xdr:col>3</xdr:col>
      <xdr:colOff>535780</xdr:colOff>
      <xdr:row>210</xdr:row>
      <xdr:rowOff>392907</xdr:rowOff>
    </xdr:to>
    <xdr:sp macro="" textlink="">
      <xdr:nvSpPr>
        <xdr:cNvPr id="151" name="TextBox 150"/>
        <xdr:cNvSpPr txBox="1"/>
      </xdr:nvSpPr>
      <xdr:spPr>
        <a:xfrm>
          <a:off x="738187" y="51435000"/>
          <a:ext cx="2369343" cy="1214438"/>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not used data to affect internal/external decision making, or, data is only used for compliance. </a:t>
          </a:r>
          <a:endParaRPr lang="en-US" sz="1100">
            <a:latin typeface="Arial" panose="020B0604020202020204" pitchFamily="34" charset="0"/>
            <a:cs typeface="Arial" panose="020B0604020202020204" pitchFamily="34" charset="0"/>
          </a:endParaRPr>
        </a:p>
      </xdr:txBody>
    </xdr:sp>
    <xdr:clientData/>
  </xdr:twoCellAnchor>
  <xdr:twoCellAnchor>
    <xdr:from>
      <xdr:col>5</xdr:col>
      <xdr:colOff>345282</xdr:colOff>
      <xdr:row>204</xdr:row>
      <xdr:rowOff>166688</xdr:rowOff>
    </xdr:from>
    <xdr:to>
      <xdr:col>8</xdr:col>
      <xdr:colOff>142875</xdr:colOff>
      <xdr:row>210</xdr:row>
      <xdr:rowOff>297657</xdr:rowOff>
    </xdr:to>
    <xdr:sp macro="" textlink="">
      <xdr:nvSpPr>
        <xdr:cNvPr id="152" name="TextBox 151"/>
        <xdr:cNvSpPr txBox="1"/>
      </xdr:nvSpPr>
      <xdr:spPr>
        <a:xfrm>
          <a:off x="4631532" y="51601688"/>
          <a:ext cx="2369343" cy="1214438"/>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a system in place to collect data, and staff and management use data to inform some programmatic or organizational decisions. </a:t>
          </a:r>
          <a:endParaRPr lang="en-US" sz="1100">
            <a:latin typeface="Arial" panose="020B0604020202020204" pitchFamily="34" charset="0"/>
            <a:cs typeface="Arial" panose="020B0604020202020204" pitchFamily="34" charset="0"/>
          </a:endParaRPr>
        </a:p>
      </xdr:txBody>
    </xdr:sp>
    <xdr:clientData/>
  </xdr:twoCellAnchor>
  <xdr:twoCellAnchor>
    <xdr:from>
      <xdr:col>9</xdr:col>
      <xdr:colOff>809625</xdr:colOff>
      <xdr:row>205</xdr:row>
      <xdr:rowOff>1</xdr:rowOff>
    </xdr:from>
    <xdr:to>
      <xdr:col>12</xdr:col>
      <xdr:colOff>392905</xdr:colOff>
      <xdr:row>210</xdr:row>
      <xdr:rowOff>309564</xdr:rowOff>
    </xdr:to>
    <xdr:sp macro="" textlink="">
      <xdr:nvSpPr>
        <xdr:cNvPr id="153" name="TextBox 152"/>
        <xdr:cNvSpPr txBox="1"/>
      </xdr:nvSpPr>
      <xdr:spPr>
        <a:xfrm>
          <a:off x="8524875" y="51351657"/>
          <a:ext cx="2369343" cy="1214438"/>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organization's strategy is informed and guided by collected data, which is reviewed regularly. The organization's product(s) or service(s) are also reviewed regularly in light of the data collected.</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773907</xdr:colOff>
      <xdr:row>216</xdr:row>
      <xdr:rowOff>0</xdr:rowOff>
    </xdr:from>
    <xdr:to>
      <xdr:col>3</xdr:col>
      <xdr:colOff>571500</xdr:colOff>
      <xdr:row>222</xdr:row>
      <xdr:rowOff>142876</xdr:rowOff>
    </xdr:to>
    <xdr:sp macro="" textlink="">
      <xdr:nvSpPr>
        <xdr:cNvPr id="154" name="TextBox 153"/>
        <xdr:cNvSpPr txBox="1"/>
      </xdr:nvSpPr>
      <xdr:spPr>
        <a:xfrm>
          <a:off x="773907" y="53851969"/>
          <a:ext cx="2369343" cy="1214438"/>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does not interact with stakeholders beyond the basic requirements set by funders.</a:t>
          </a:r>
          <a:endParaRPr lang="en-US" sz="1100">
            <a:latin typeface="Arial" panose="020B0604020202020204" pitchFamily="34" charset="0"/>
            <a:cs typeface="Arial" panose="020B0604020202020204" pitchFamily="34" charset="0"/>
          </a:endParaRPr>
        </a:p>
      </xdr:txBody>
    </xdr:sp>
    <xdr:clientData/>
  </xdr:twoCellAnchor>
  <xdr:twoCellAnchor>
    <xdr:from>
      <xdr:col>5</xdr:col>
      <xdr:colOff>47625</xdr:colOff>
      <xdr:row>215</xdr:row>
      <xdr:rowOff>107155</xdr:rowOff>
    </xdr:from>
    <xdr:to>
      <xdr:col>8</xdr:col>
      <xdr:colOff>452437</xdr:colOff>
      <xdr:row>223</xdr:row>
      <xdr:rowOff>59530</xdr:rowOff>
    </xdr:to>
    <xdr:sp macro="" textlink="">
      <xdr:nvSpPr>
        <xdr:cNvPr id="155" name="TextBox 154"/>
        <xdr:cNvSpPr txBox="1"/>
      </xdr:nvSpPr>
      <xdr:spPr>
        <a:xfrm>
          <a:off x="4333875" y="53780530"/>
          <a:ext cx="2976562" cy="13811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reports on the work it undertakes, but this is usually on a project basis rather than across the entire organization.  Interaction with stakeholders is limited to basic requirements. Organizational data is sometimes  compared to benchmark data.</a:t>
          </a:r>
          <a:endParaRPr lang="en-US" sz="1100">
            <a:latin typeface="Arial" panose="020B0604020202020204" pitchFamily="34" charset="0"/>
            <a:cs typeface="Arial" panose="020B0604020202020204" pitchFamily="34" charset="0"/>
          </a:endParaRPr>
        </a:p>
      </xdr:txBody>
    </xdr:sp>
    <xdr:clientData/>
  </xdr:twoCellAnchor>
  <xdr:twoCellAnchor>
    <xdr:from>
      <xdr:col>9</xdr:col>
      <xdr:colOff>107156</xdr:colOff>
      <xdr:row>215</xdr:row>
      <xdr:rowOff>130969</xdr:rowOff>
    </xdr:from>
    <xdr:to>
      <xdr:col>12</xdr:col>
      <xdr:colOff>297655</xdr:colOff>
      <xdr:row>223</xdr:row>
      <xdr:rowOff>83344</xdr:rowOff>
    </xdr:to>
    <xdr:sp macro="" textlink="">
      <xdr:nvSpPr>
        <xdr:cNvPr id="156" name="TextBox 155"/>
        <xdr:cNvSpPr txBox="1"/>
      </xdr:nvSpPr>
      <xdr:spPr>
        <a:xfrm>
          <a:off x="7822406" y="53804344"/>
          <a:ext cx="2976562" cy="13811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reports on its work at an organizational level and can identify the drivers of health costs related to its outcomes. Metrics for outcomes are fully discussed with stakeholders and reporting on outcomes clearly references benchmark data.</a:t>
          </a:r>
          <a:endParaRPr lang="en-US" sz="1100">
            <a:latin typeface="Arial" panose="020B0604020202020204" pitchFamily="34" charset="0"/>
            <a:cs typeface="Arial" panose="020B0604020202020204" pitchFamily="34" charset="0"/>
          </a:endParaRPr>
        </a:p>
      </xdr:txBody>
    </xdr:sp>
    <xdr:clientData/>
  </xdr:twoCellAnchor>
  <xdr:twoCellAnchor>
    <xdr:from>
      <xdr:col>1</xdr:col>
      <xdr:colOff>23812</xdr:colOff>
      <xdr:row>231</xdr:row>
      <xdr:rowOff>0</xdr:rowOff>
    </xdr:from>
    <xdr:to>
      <xdr:col>3</xdr:col>
      <xdr:colOff>678655</xdr:colOff>
      <xdr:row>235</xdr:row>
      <xdr:rowOff>345281</xdr:rowOff>
    </xdr:to>
    <xdr:sp macro="" textlink="">
      <xdr:nvSpPr>
        <xdr:cNvPr id="157" name="TextBox 156"/>
        <xdr:cNvSpPr txBox="1"/>
      </xdr:nvSpPr>
      <xdr:spPr>
        <a:xfrm>
          <a:off x="881062" y="57519094"/>
          <a:ext cx="2369343" cy="105965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organization's leadership and board focus solely on current financial and program considerations.   </a:t>
          </a:r>
          <a:endParaRPr lang="en-US" sz="1100">
            <a:latin typeface="Arial" panose="020B0604020202020204" pitchFamily="34" charset="0"/>
            <a:cs typeface="Arial" panose="020B0604020202020204" pitchFamily="34" charset="0"/>
          </a:endParaRPr>
        </a:p>
      </xdr:txBody>
    </xdr:sp>
    <xdr:clientData/>
  </xdr:twoCellAnchor>
  <xdr:twoCellAnchor>
    <xdr:from>
      <xdr:col>5</xdr:col>
      <xdr:colOff>452437</xdr:colOff>
      <xdr:row>230</xdr:row>
      <xdr:rowOff>166688</xdr:rowOff>
    </xdr:from>
    <xdr:to>
      <xdr:col>8</xdr:col>
      <xdr:colOff>250030</xdr:colOff>
      <xdr:row>235</xdr:row>
      <xdr:rowOff>333375</xdr:rowOff>
    </xdr:to>
    <xdr:sp macro="" textlink="">
      <xdr:nvSpPr>
        <xdr:cNvPr id="158" name="TextBox 157"/>
        <xdr:cNvSpPr txBox="1"/>
      </xdr:nvSpPr>
      <xdr:spPr>
        <a:xfrm>
          <a:off x="4738687" y="57507188"/>
          <a:ext cx="2369343" cy="105965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organization's leadership and board are engaged in multi-year planning with multiple scenarios.</a:t>
          </a:r>
          <a:endParaRPr lang="en-US" sz="1100">
            <a:latin typeface="Arial" panose="020B0604020202020204" pitchFamily="34" charset="0"/>
            <a:cs typeface="Arial" panose="020B0604020202020204" pitchFamily="34" charset="0"/>
          </a:endParaRPr>
        </a:p>
      </xdr:txBody>
    </xdr:sp>
    <xdr:clientData/>
  </xdr:twoCellAnchor>
  <xdr:twoCellAnchor>
    <xdr:from>
      <xdr:col>9</xdr:col>
      <xdr:colOff>714375</xdr:colOff>
      <xdr:row>230</xdr:row>
      <xdr:rowOff>119063</xdr:rowOff>
    </xdr:from>
    <xdr:to>
      <xdr:col>12</xdr:col>
      <xdr:colOff>297655</xdr:colOff>
      <xdr:row>235</xdr:row>
      <xdr:rowOff>285750</xdr:rowOff>
    </xdr:to>
    <xdr:sp macro="" textlink="">
      <xdr:nvSpPr>
        <xdr:cNvPr id="159" name="TextBox 158"/>
        <xdr:cNvSpPr txBox="1"/>
      </xdr:nvSpPr>
      <xdr:spPr>
        <a:xfrm>
          <a:off x="8429625" y="57459563"/>
          <a:ext cx="2369343" cy="105965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organization's leadership and board are engaged in multi-year planning and regularly engage key partners, such as funders, peers and the community, to undertake their planning.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690562</xdr:colOff>
      <xdr:row>239</xdr:row>
      <xdr:rowOff>83344</xdr:rowOff>
    </xdr:from>
    <xdr:to>
      <xdr:col>3</xdr:col>
      <xdr:colOff>488155</xdr:colOff>
      <xdr:row>245</xdr:row>
      <xdr:rowOff>71438</xdr:rowOff>
    </xdr:to>
    <xdr:sp macro="" textlink="">
      <xdr:nvSpPr>
        <xdr:cNvPr id="160" name="TextBox 159"/>
        <xdr:cNvSpPr txBox="1"/>
      </xdr:nvSpPr>
      <xdr:spPr>
        <a:xfrm>
          <a:off x="690562" y="60459938"/>
          <a:ext cx="2369343" cy="105965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limited program management  staff in place and will struggle to deliver programs at a larger scale.</a:t>
          </a:r>
          <a:endParaRPr lang="en-US" sz="1100">
            <a:latin typeface="Arial" panose="020B0604020202020204" pitchFamily="34" charset="0"/>
            <a:cs typeface="Arial" panose="020B0604020202020204" pitchFamily="34" charset="0"/>
          </a:endParaRPr>
        </a:p>
      </xdr:txBody>
    </xdr:sp>
    <xdr:clientData/>
  </xdr:twoCellAnchor>
  <xdr:twoCellAnchor>
    <xdr:from>
      <xdr:col>4</xdr:col>
      <xdr:colOff>595313</xdr:colOff>
      <xdr:row>239</xdr:row>
      <xdr:rowOff>1</xdr:rowOff>
    </xdr:from>
    <xdr:to>
      <xdr:col>8</xdr:col>
      <xdr:colOff>488157</xdr:colOff>
      <xdr:row>245</xdr:row>
      <xdr:rowOff>130969</xdr:rowOff>
    </xdr:to>
    <xdr:sp macro="" textlink="">
      <xdr:nvSpPr>
        <xdr:cNvPr id="161" name="TextBox 160"/>
        <xdr:cNvSpPr txBox="1"/>
      </xdr:nvSpPr>
      <xdr:spPr>
        <a:xfrm>
          <a:off x="4024313" y="60638532"/>
          <a:ext cx="3321844" cy="120253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program management staff  in place to deliver programs at current or expanded scale, and is open to conversation regarding integrated approaches to service delivery.  There may be identified champions to push projects forward.</a:t>
          </a:r>
          <a:endParaRPr lang="en-US" sz="1100">
            <a:latin typeface="Arial" panose="020B0604020202020204" pitchFamily="34" charset="0"/>
            <a:cs typeface="Arial" panose="020B0604020202020204" pitchFamily="34" charset="0"/>
          </a:endParaRPr>
        </a:p>
      </xdr:txBody>
    </xdr:sp>
    <xdr:clientData/>
  </xdr:twoCellAnchor>
  <xdr:twoCellAnchor>
    <xdr:from>
      <xdr:col>8</xdr:col>
      <xdr:colOff>714375</xdr:colOff>
      <xdr:row>239</xdr:row>
      <xdr:rowOff>23811</xdr:rowOff>
    </xdr:from>
    <xdr:to>
      <xdr:col>12</xdr:col>
      <xdr:colOff>392906</xdr:colOff>
      <xdr:row>246</xdr:row>
      <xdr:rowOff>71436</xdr:rowOff>
    </xdr:to>
    <xdr:sp macro="" textlink="">
      <xdr:nvSpPr>
        <xdr:cNvPr id="162" name="TextBox 161"/>
        <xdr:cNvSpPr txBox="1"/>
      </xdr:nvSpPr>
      <xdr:spPr>
        <a:xfrm>
          <a:off x="7572375" y="60400405"/>
          <a:ext cx="3321844" cy="129778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program management staff in place to deliver progams at current or expanded scale, and staff have experience in the health system field or have worked in similar partnerships before.   There are champions amongst the staff who have a clear plan for navigating partnerships and delivering integrated services.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702469</xdr:colOff>
      <xdr:row>251</xdr:row>
      <xdr:rowOff>95250</xdr:rowOff>
    </xdr:from>
    <xdr:to>
      <xdr:col>3</xdr:col>
      <xdr:colOff>500062</xdr:colOff>
      <xdr:row>256</xdr:row>
      <xdr:rowOff>261937</xdr:rowOff>
    </xdr:to>
    <xdr:sp macro="" textlink="">
      <xdr:nvSpPr>
        <xdr:cNvPr id="163" name="TextBox 162"/>
        <xdr:cNvSpPr txBox="1"/>
      </xdr:nvSpPr>
      <xdr:spPr>
        <a:xfrm>
          <a:off x="702469" y="63281719"/>
          <a:ext cx="2369343" cy="105965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Leadership does not have the capacity or expertise to build and manage complex relationships.</a:t>
          </a:r>
          <a:endParaRPr lang="en-US" sz="1100">
            <a:latin typeface="Arial" panose="020B0604020202020204" pitchFamily="34" charset="0"/>
            <a:cs typeface="Arial" panose="020B0604020202020204" pitchFamily="34" charset="0"/>
          </a:endParaRPr>
        </a:p>
      </xdr:txBody>
    </xdr:sp>
    <xdr:clientData/>
  </xdr:twoCellAnchor>
  <xdr:twoCellAnchor>
    <xdr:from>
      <xdr:col>4</xdr:col>
      <xdr:colOff>785813</xdr:colOff>
      <xdr:row>250</xdr:row>
      <xdr:rowOff>166687</xdr:rowOff>
    </xdr:from>
    <xdr:to>
      <xdr:col>8</xdr:col>
      <xdr:colOff>464344</xdr:colOff>
      <xdr:row>256</xdr:row>
      <xdr:rowOff>154780</xdr:rowOff>
    </xdr:to>
    <xdr:sp macro="" textlink="">
      <xdr:nvSpPr>
        <xdr:cNvPr id="164" name="TextBox 163"/>
        <xdr:cNvSpPr txBox="1"/>
      </xdr:nvSpPr>
      <xdr:spPr>
        <a:xfrm>
          <a:off x="4214813" y="63329343"/>
          <a:ext cx="3107531" cy="105965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Leadership has some capacity and expertise in working with business offices or with complex organizations and models.  The organization has at least one long-term relationship that has been sustained despite changes in leadership.   </a:t>
          </a:r>
          <a:endParaRPr lang="en-US" sz="1100">
            <a:latin typeface="Arial" panose="020B0604020202020204" pitchFamily="34" charset="0"/>
            <a:cs typeface="Arial" panose="020B0604020202020204" pitchFamily="34" charset="0"/>
          </a:endParaRPr>
        </a:p>
      </xdr:txBody>
    </xdr:sp>
    <xdr:clientData/>
  </xdr:twoCellAnchor>
  <xdr:twoCellAnchor>
    <xdr:from>
      <xdr:col>9</xdr:col>
      <xdr:colOff>226221</xdr:colOff>
      <xdr:row>251</xdr:row>
      <xdr:rowOff>0</xdr:rowOff>
    </xdr:from>
    <xdr:to>
      <xdr:col>12</xdr:col>
      <xdr:colOff>238126</xdr:colOff>
      <xdr:row>256</xdr:row>
      <xdr:rowOff>166687</xdr:rowOff>
    </xdr:to>
    <xdr:sp macro="" textlink="">
      <xdr:nvSpPr>
        <xdr:cNvPr id="165" name="TextBox 164"/>
        <xdr:cNvSpPr txBox="1"/>
      </xdr:nvSpPr>
      <xdr:spPr>
        <a:xfrm>
          <a:off x="7941471" y="63341250"/>
          <a:ext cx="2797968" cy="105965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leadership team has established long term relationships with complex systems or sectors.  They  understand their partner's needs and motivations, and can clearly articulate how their services or programs can contribute.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690561</xdr:colOff>
      <xdr:row>262</xdr:row>
      <xdr:rowOff>119061</xdr:rowOff>
    </xdr:from>
    <xdr:to>
      <xdr:col>3</xdr:col>
      <xdr:colOff>726280</xdr:colOff>
      <xdr:row>265</xdr:row>
      <xdr:rowOff>285749</xdr:rowOff>
    </xdr:to>
    <xdr:sp macro="" textlink="">
      <xdr:nvSpPr>
        <xdr:cNvPr id="166" name="TextBox 165"/>
        <xdr:cNvSpPr txBox="1"/>
      </xdr:nvSpPr>
      <xdr:spPr>
        <a:xfrm>
          <a:off x="690561" y="65722499"/>
          <a:ext cx="2607469" cy="70246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Staff turnover is currently high, with more than 50% of staff having changed in the last 2 years.</a:t>
          </a:r>
          <a:endParaRPr lang="en-US" sz="1100">
            <a:latin typeface="Arial" panose="020B0604020202020204" pitchFamily="34" charset="0"/>
            <a:cs typeface="Arial" panose="020B0604020202020204" pitchFamily="34" charset="0"/>
          </a:endParaRPr>
        </a:p>
      </xdr:txBody>
    </xdr:sp>
    <xdr:clientData/>
  </xdr:twoCellAnchor>
  <xdr:twoCellAnchor>
    <xdr:from>
      <xdr:col>5</xdr:col>
      <xdr:colOff>178594</xdr:colOff>
      <xdr:row>262</xdr:row>
      <xdr:rowOff>35718</xdr:rowOff>
    </xdr:from>
    <xdr:to>
      <xdr:col>8</xdr:col>
      <xdr:colOff>214313</xdr:colOff>
      <xdr:row>265</xdr:row>
      <xdr:rowOff>202406</xdr:rowOff>
    </xdr:to>
    <xdr:sp macro="" textlink="">
      <xdr:nvSpPr>
        <xdr:cNvPr id="167" name="TextBox 166"/>
        <xdr:cNvSpPr txBox="1"/>
      </xdr:nvSpPr>
      <xdr:spPr>
        <a:xfrm>
          <a:off x="4464844" y="65817749"/>
          <a:ext cx="2607469" cy="70247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Staff turnover is moderate, with between 25-40% of staff having changed in the last 2 years.</a:t>
          </a:r>
          <a:endParaRPr lang="en-US" sz="1100">
            <a:latin typeface="Arial" panose="020B0604020202020204" pitchFamily="34" charset="0"/>
            <a:cs typeface="Arial" panose="020B0604020202020204" pitchFamily="34" charset="0"/>
          </a:endParaRPr>
        </a:p>
      </xdr:txBody>
    </xdr:sp>
    <xdr:clientData/>
  </xdr:twoCellAnchor>
  <xdr:twoCellAnchor>
    <xdr:from>
      <xdr:col>9</xdr:col>
      <xdr:colOff>440531</xdr:colOff>
      <xdr:row>262</xdr:row>
      <xdr:rowOff>23812</xdr:rowOff>
    </xdr:from>
    <xdr:to>
      <xdr:col>12</xdr:col>
      <xdr:colOff>261937</xdr:colOff>
      <xdr:row>265</xdr:row>
      <xdr:rowOff>190500</xdr:rowOff>
    </xdr:to>
    <xdr:sp macro="" textlink="">
      <xdr:nvSpPr>
        <xdr:cNvPr id="168" name="TextBox 167"/>
        <xdr:cNvSpPr txBox="1"/>
      </xdr:nvSpPr>
      <xdr:spPr>
        <a:xfrm>
          <a:off x="8155781" y="65627250"/>
          <a:ext cx="2607469" cy="70246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Staff turnover is currently low, with less than 15% of staff having changed in the last 2 years.</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654844</xdr:colOff>
      <xdr:row>272</xdr:row>
      <xdr:rowOff>130968</xdr:rowOff>
    </xdr:from>
    <xdr:to>
      <xdr:col>3</xdr:col>
      <xdr:colOff>702469</xdr:colOff>
      <xdr:row>278</xdr:row>
      <xdr:rowOff>11906</xdr:rowOff>
    </xdr:to>
    <xdr:sp macro="" textlink="">
      <xdr:nvSpPr>
        <xdr:cNvPr id="169" name="TextBox 168"/>
        <xdr:cNvSpPr txBox="1"/>
      </xdr:nvSpPr>
      <xdr:spPr>
        <a:xfrm>
          <a:off x="654844" y="67901343"/>
          <a:ext cx="2619375" cy="114300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Board of Directors are focused on governance and policies, but have no involvement in strategic planning and/or the oversight of financial and facility management.</a:t>
          </a:r>
          <a:endParaRPr lang="en-US" sz="1100">
            <a:latin typeface="Arial" panose="020B0604020202020204" pitchFamily="34" charset="0"/>
            <a:cs typeface="Arial" panose="020B0604020202020204" pitchFamily="34" charset="0"/>
          </a:endParaRPr>
        </a:p>
      </xdr:txBody>
    </xdr:sp>
    <xdr:clientData/>
  </xdr:twoCellAnchor>
  <xdr:twoCellAnchor>
    <xdr:from>
      <xdr:col>4</xdr:col>
      <xdr:colOff>857249</xdr:colOff>
      <xdr:row>272</xdr:row>
      <xdr:rowOff>95250</xdr:rowOff>
    </xdr:from>
    <xdr:to>
      <xdr:col>8</xdr:col>
      <xdr:colOff>226218</xdr:colOff>
      <xdr:row>276</xdr:row>
      <xdr:rowOff>345281</xdr:rowOff>
    </xdr:to>
    <xdr:sp macro="" textlink="">
      <xdr:nvSpPr>
        <xdr:cNvPr id="170" name="TextBox 169"/>
        <xdr:cNvSpPr txBox="1"/>
      </xdr:nvSpPr>
      <xdr:spPr>
        <a:xfrm>
          <a:off x="4286249" y="68175188"/>
          <a:ext cx="2797969" cy="96440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Board of Directors governs and oversees operations through designated committees, but they lack a clear structure and/or follow-through from members.</a:t>
          </a:r>
          <a:endParaRPr lang="en-US" sz="1100">
            <a:latin typeface="Arial" panose="020B0604020202020204" pitchFamily="34" charset="0"/>
            <a:cs typeface="Arial" panose="020B0604020202020204" pitchFamily="34" charset="0"/>
          </a:endParaRPr>
        </a:p>
      </xdr:txBody>
    </xdr:sp>
    <xdr:clientData/>
  </xdr:twoCellAnchor>
  <xdr:twoCellAnchor>
    <xdr:from>
      <xdr:col>8</xdr:col>
      <xdr:colOff>595314</xdr:colOff>
      <xdr:row>272</xdr:row>
      <xdr:rowOff>95250</xdr:rowOff>
    </xdr:from>
    <xdr:to>
      <xdr:col>12</xdr:col>
      <xdr:colOff>381000</xdr:colOff>
      <xdr:row>276</xdr:row>
      <xdr:rowOff>345281</xdr:rowOff>
    </xdr:to>
    <xdr:sp macro="" textlink="">
      <xdr:nvSpPr>
        <xdr:cNvPr id="171" name="TextBox 170"/>
        <xdr:cNvSpPr txBox="1"/>
      </xdr:nvSpPr>
      <xdr:spPr>
        <a:xfrm>
          <a:off x="7453314" y="67865625"/>
          <a:ext cx="3428999" cy="96440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Board of Directors have clearly structured committees, including a finance and facility committee. They are actively involved in strategic planning and are aware of market dynamics regarding outcomes-based partnership models.</a:t>
          </a:r>
          <a:endParaRPr lang="en-US" sz="1100">
            <a:latin typeface="Arial" panose="020B0604020202020204" pitchFamily="34" charset="0"/>
            <a:cs typeface="Arial" panose="020B0604020202020204" pitchFamily="34" charset="0"/>
          </a:endParaRPr>
        </a:p>
      </xdr:txBody>
    </xdr:sp>
    <xdr:clientData/>
  </xdr:twoCellAnchor>
  <xdr:twoCellAnchor>
    <xdr:from>
      <xdr:col>8</xdr:col>
      <xdr:colOff>785812</xdr:colOff>
      <xdr:row>313</xdr:row>
      <xdr:rowOff>23812</xdr:rowOff>
    </xdr:from>
    <xdr:to>
      <xdr:col>12</xdr:col>
      <xdr:colOff>297654</xdr:colOff>
      <xdr:row>324</xdr:row>
      <xdr:rowOff>95250</xdr:rowOff>
    </xdr:to>
    <xdr:sp macro="" textlink="">
      <xdr:nvSpPr>
        <xdr:cNvPr id="172" name="TextBox 171"/>
        <xdr:cNvSpPr txBox="1"/>
      </xdr:nvSpPr>
      <xdr:spPr>
        <a:xfrm>
          <a:off x="7643812" y="77319187"/>
          <a:ext cx="3155155" cy="1678782"/>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  The organization has experience successfully engaging in non-traditional contracts and funding tied to achievement of outcomes, and has demonstrated achievement of those outcomes required. The organization is working actively to collaborate with additional payers on new payment models.</a:t>
          </a:r>
          <a:endParaRPr lang="en-US" sz="1100">
            <a:latin typeface="Arial" panose="020B0604020202020204" pitchFamily="34" charset="0"/>
            <a:cs typeface="Arial" panose="020B0604020202020204" pitchFamily="34" charset="0"/>
          </a:endParaRPr>
        </a:p>
      </xdr:txBody>
    </xdr:sp>
    <xdr:clientData/>
  </xdr:twoCellAnchor>
  <xdr:twoCellAnchor>
    <xdr:from>
      <xdr:col>4</xdr:col>
      <xdr:colOff>809625</xdr:colOff>
      <xdr:row>313</xdr:row>
      <xdr:rowOff>33338</xdr:rowOff>
    </xdr:from>
    <xdr:to>
      <xdr:col>8</xdr:col>
      <xdr:colOff>571500</xdr:colOff>
      <xdr:row>324</xdr:row>
      <xdr:rowOff>119062</xdr:rowOff>
    </xdr:to>
    <xdr:sp macro="" textlink="">
      <xdr:nvSpPr>
        <xdr:cNvPr id="173" name="TextBox 172"/>
        <xdr:cNvSpPr txBox="1"/>
      </xdr:nvSpPr>
      <xdr:spPr>
        <a:xfrm>
          <a:off x="4238625" y="77328713"/>
          <a:ext cx="3190875" cy="1693068"/>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entered into pilot projects or has some experience with non-traditional contracts and funding tied to achievement of outcomes.  The contract/pilot is still underway so it is too early to know whether outcomes were achieved, or it is clear that the outcomes were not achieved.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697704</xdr:colOff>
      <xdr:row>313</xdr:row>
      <xdr:rowOff>161925</xdr:rowOff>
    </xdr:from>
    <xdr:to>
      <xdr:col>3</xdr:col>
      <xdr:colOff>745329</xdr:colOff>
      <xdr:row>322</xdr:row>
      <xdr:rowOff>126208</xdr:rowOff>
    </xdr:to>
    <xdr:sp macro="" textlink="">
      <xdr:nvSpPr>
        <xdr:cNvPr id="174" name="TextBox 173"/>
        <xdr:cNvSpPr txBox="1"/>
      </xdr:nvSpPr>
      <xdr:spPr>
        <a:xfrm>
          <a:off x="697704" y="77028675"/>
          <a:ext cx="2619375" cy="121443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little to no experience negotiating with payers for non-traditional funding or funding tied to the achievement of outcomes.</a:t>
          </a:r>
          <a:endParaRPr lang="en-US" sz="1100">
            <a:latin typeface="Arial" panose="020B0604020202020204" pitchFamily="34" charset="0"/>
            <a:cs typeface="Arial" panose="020B0604020202020204" pitchFamily="34" charset="0"/>
          </a:endParaRPr>
        </a:p>
      </xdr:txBody>
    </xdr:sp>
    <xdr:clientData/>
  </xdr:twoCellAnchor>
  <xdr:twoCellAnchor>
    <xdr:from>
      <xdr:col>9</xdr:col>
      <xdr:colOff>302419</xdr:colOff>
      <xdr:row>302</xdr:row>
      <xdr:rowOff>16669</xdr:rowOff>
    </xdr:from>
    <xdr:to>
      <xdr:col>12</xdr:col>
      <xdr:colOff>321469</xdr:colOff>
      <xdr:row>307</xdr:row>
      <xdr:rowOff>273844</xdr:rowOff>
    </xdr:to>
    <xdr:sp macro="" textlink="">
      <xdr:nvSpPr>
        <xdr:cNvPr id="175" name="TextBox 174"/>
        <xdr:cNvSpPr txBox="1"/>
      </xdr:nvSpPr>
      <xdr:spPr>
        <a:xfrm>
          <a:off x="8017669" y="74466450"/>
          <a:ext cx="2805113" cy="115014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is engaged in local networks and working groups or alliances as well as national partnerships or coalitions, and often identifies the value and impact of working with potential partners to achieve similar outcomes. </a:t>
          </a:r>
          <a:endParaRPr lang="en-US" sz="1100">
            <a:latin typeface="Arial" panose="020B0604020202020204" pitchFamily="34" charset="0"/>
            <a:cs typeface="Arial" panose="020B0604020202020204" pitchFamily="34" charset="0"/>
          </a:endParaRPr>
        </a:p>
      </xdr:txBody>
    </xdr:sp>
    <xdr:clientData/>
  </xdr:twoCellAnchor>
  <xdr:twoCellAnchor>
    <xdr:from>
      <xdr:col>5</xdr:col>
      <xdr:colOff>35718</xdr:colOff>
      <xdr:row>302</xdr:row>
      <xdr:rowOff>35720</xdr:rowOff>
    </xdr:from>
    <xdr:to>
      <xdr:col>8</xdr:col>
      <xdr:colOff>238125</xdr:colOff>
      <xdr:row>307</xdr:row>
      <xdr:rowOff>190501</xdr:rowOff>
    </xdr:to>
    <xdr:sp macro="" textlink="">
      <xdr:nvSpPr>
        <xdr:cNvPr id="176" name="TextBox 175"/>
        <xdr:cNvSpPr txBox="1"/>
      </xdr:nvSpPr>
      <xdr:spPr>
        <a:xfrm>
          <a:off x="4321968" y="74485501"/>
          <a:ext cx="2774157" cy="104775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is engaged in local networks and working groups or alliances and has some understanding as to how their services fit into the desired outcomes of other community providers.</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773905</xdr:colOff>
      <xdr:row>302</xdr:row>
      <xdr:rowOff>107157</xdr:rowOff>
    </xdr:from>
    <xdr:to>
      <xdr:col>3</xdr:col>
      <xdr:colOff>821530</xdr:colOff>
      <xdr:row>307</xdr:row>
      <xdr:rowOff>154782</xdr:rowOff>
    </xdr:to>
    <xdr:sp macro="" textlink="">
      <xdr:nvSpPr>
        <xdr:cNvPr id="177" name="TextBox 176"/>
        <xdr:cNvSpPr txBox="1"/>
      </xdr:nvSpPr>
      <xdr:spPr>
        <a:xfrm>
          <a:off x="773905" y="74556938"/>
          <a:ext cx="2619375" cy="94059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is not well engaged with the community, national or potential partners.</a:t>
          </a:r>
          <a:endParaRPr lang="en-US" sz="1100">
            <a:latin typeface="Arial" panose="020B0604020202020204" pitchFamily="34" charset="0"/>
            <a:cs typeface="Arial" panose="020B0604020202020204" pitchFamily="34" charset="0"/>
          </a:endParaRPr>
        </a:p>
      </xdr:txBody>
    </xdr:sp>
    <xdr:clientData/>
  </xdr:twoCellAnchor>
  <xdr:twoCellAnchor>
    <xdr:from>
      <xdr:col>8</xdr:col>
      <xdr:colOff>678657</xdr:colOff>
      <xdr:row>287</xdr:row>
      <xdr:rowOff>69058</xdr:rowOff>
    </xdr:from>
    <xdr:to>
      <xdr:col>12</xdr:col>
      <xdr:colOff>235744</xdr:colOff>
      <xdr:row>296</xdr:row>
      <xdr:rowOff>142876</xdr:rowOff>
    </xdr:to>
    <xdr:sp macro="" textlink="">
      <xdr:nvSpPr>
        <xdr:cNvPr id="178" name="TextBox 177"/>
        <xdr:cNvSpPr txBox="1"/>
      </xdr:nvSpPr>
      <xdr:spPr>
        <a:xfrm>
          <a:off x="7536657" y="72066152"/>
          <a:ext cx="3200400" cy="114538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worked in long-term partnerships and conduct regular network partner meetings.  There are dedicated staff (or staff time) to manage the partnership, data is managed and shared across the partnership and they have negotiated payment successfully.</a:t>
          </a:r>
          <a:endParaRPr lang="en-US" sz="1100">
            <a:latin typeface="Arial" panose="020B0604020202020204" pitchFamily="34" charset="0"/>
            <a:cs typeface="Arial" panose="020B0604020202020204" pitchFamily="34" charset="0"/>
          </a:endParaRPr>
        </a:p>
      </xdr:txBody>
    </xdr:sp>
    <xdr:clientData/>
  </xdr:twoCellAnchor>
  <xdr:twoCellAnchor>
    <xdr:from>
      <xdr:col>4</xdr:col>
      <xdr:colOff>547686</xdr:colOff>
      <xdr:row>287</xdr:row>
      <xdr:rowOff>102392</xdr:rowOff>
    </xdr:from>
    <xdr:to>
      <xdr:col>8</xdr:col>
      <xdr:colOff>500061</xdr:colOff>
      <xdr:row>296</xdr:row>
      <xdr:rowOff>173831</xdr:rowOff>
    </xdr:to>
    <xdr:sp macro="" textlink="">
      <xdr:nvSpPr>
        <xdr:cNvPr id="179" name="TextBox 178"/>
        <xdr:cNvSpPr txBox="1"/>
      </xdr:nvSpPr>
      <xdr:spPr>
        <a:xfrm>
          <a:off x="3976686" y="72099486"/>
          <a:ext cx="3381375" cy="114300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experience in collaboration or is at the early stages of partnership. There has been some work on coordinating care, but either data is collected separately and not shared or payments are not negotiable and pre-determined.  </a:t>
          </a:r>
          <a:endParaRPr lang="en-US" sz="1100">
            <a:latin typeface="Arial" panose="020B0604020202020204" pitchFamily="34" charset="0"/>
            <a:cs typeface="Arial" panose="020B0604020202020204" pitchFamily="34" charset="0"/>
          </a:endParaRPr>
        </a:p>
      </xdr:txBody>
    </xdr:sp>
    <xdr:clientData/>
  </xdr:twoCellAnchor>
  <xdr:twoCellAnchor>
    <xdr:from>
      <xdr:col>0</xdr:col>
      <xdr:colOff>838201</xdr:colOff>
      <xdr:row>287</xdr:row>
      <xdr:rowOff>88107</xdr:rowOff>
    </xdr:from>
    <xdr:to>
      <xdr:col>3</xdr:col>
      <xdr:colOff>773906</xdr:colOff>
      <xdr:row>292</xdr:row>
      <xdr:rowOff>142876</xdr:rowOff>
    </xdr:to>
    <xdr:sp macro="" textlink="">
      <xdr:nvSpPr>
        <xdr:cNvPr id="180" name="TextBox 179"/>
        <xdr:cNvSpPr txBox="1"/>
      </xdr:nvSpPr>
      <xdr:spPr>
        <a:xfrm>
          <a:off x="838201" y="71620857"/>
          <a:ext cx="2507455" cy="947738"/>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Arial" panose="020B0604020202020204" pitchFamily="34" charset="0"/>
              <a:ea typeface="+mn-ea"/>
              <a:cs typeface="Arial" panose="020B0604020202020204" pitchFamily="34" charset="0"/>
            </a:rPr>
            <a:t>The organization has collaborated with other organizations, but has never worked in partnerships where integration of services, staff, data and payments were required.   </a:t>
          </a:r>
          <a:endParaRPr lang="en-US" sz="1100">
            <a:latin typeface="Arial" panose="020B0604020202020204" pitchFamily="34" charset="0"/>
            <a:cs typeface="Arial" panose="020B0604020202020204" pitchFamily="34" charset="0"/>
          </a:endParaRPr>
        </a:p>
      </xdr:txBody>
    </xdr:sp>
    <xdr:clientData/>
  </xdr:twoCellAnchor>
  <xdr:twoCellAnchor>
    <xdr:from>
      <xdr:col>11</xdr:col>
      <xdr:colOff>285750</xdr:colOff>
      <xdr:row>286</xdr:row>
      <xdr:rowOff>119063</xdr:rowOff>
    </xdr:from>
    <xdr:to>
      <xdr:col>12</xdr:col>
      <xdr:colOff>28575</xdr:colOff>
      <xdr:row>287</xdr:row>
      <xdr:rowOff>130969</xdr:rowOff>
    </xdr:to>
    <xdr:sp macro="" textlink="">
      <xdr:nvSpPr>
        <xdr:cNvPr id="181" name="TextBox 180"/>
        <xdr:cNvSpPr txBox="1"/>
      </xdr:nvSpPr>
      <xdr:spPr>
        <a:xfrm>
          <a:off x="9715500" y="71473219"/>
          <a:ext cx="814388" cy="1905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100" b="1"/>
            <a:t>10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488155</xdr:colOff>
      <xdr:row>40</xdr:row>
      <xdr:rowOff>119066</xdr:rowOff>
    </xdr:from>
    <xdr:to>
      <xdr:col>10</xdr:col>
      <xdr:colOff>435428</xdr:colOff>
      <xdr:row>43</xdr:row>
      <xdr:rowOff>857250</xdr:rowOff>
    </xdr:to>
    <xdr:graphicFrame macro="">
      <xdr:nvGraphicFramePr>
        <xdr:cNvPr id="17" name="Chart 16">
          <a:extLst>
            <a:ext uri="{FF2B5EF4-FFF2-40B4-BE49-F238E27FC236}">
              <a16:creationId xmlns=""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23813</xdr:colOff>
      <xdr:row>48</xdr:row>
      <xdr:rowOff>23813</xdr:rowOff>
    </xdr:from>
    <xdr:to>
      <xdr:col>11</xdr:col>
      <xdr:colOff>317501</xdr:colOff>
      <xdr:row>56</xdr:row>
      <xdr:rowOff>381000</xdr:rowOff>
    </xdr:to>
    <xdr:graphicFrame macro="">
      <xdr:nvGraphicFramePr>
        <xdr:cNvPr id="18" name="Chart 17">
          <a:extLst>
            <a:ext uri="{FF2B5EF4-FFF2-40B4-BE49-F238E27FC236}">
              <a16:creationId xmlns=""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122463</xdr:colOff>
      <xdr:row>60</xdr:row>
      <xdr:rowOff>136072</xdr:rowOff>
    </xdr:from>
    <xdr:to>
      <xdr:col>11</xdr:col>
      <xdr:colOff>353785</xdr:colOff>
      <xdr:row>67</xdr:row>
      <xdr:rowOff>136072</xdr:rowOff>
    </xdr:to>
    <xdr:graphicFrame macro="">
      <xdr:nvGraphicFramePr>
        <xdr:cNvPr id="19" name="Chart 18">
          <a:extLst>
            <a:ext uri="{FF2B5EF4-FFF2-40B4-BE49-F238E27FC236}">
              <a16:creationId xmlns=""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190500</xdr:colOff>
      <xdr:row>70</xdr:row>
      <xdr:rowOff>119061</xdr:rowOff>
    </xdr:from>
    <xdr:to>
      <xdr:col>11</xdr:col>
      <xdr:colOff>381001</xdr:colOff>
      <xdr:row>77</xdr:row>
      <xdr:rowOff>299357</xdr:rowOff>
    </xdr:to>
    <xdr:graphicFrame macro="">
      <xdr:nvGraphicFramePr>
        <xdr:cNvPr id="20" name="Chart 19">
          <a:extLst>
            <a:ext uri="{FF2B5EF4-FFF2-40B4-BE49-F238E27FC236}">
              <a16:creationId xmlns=""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178594</xdr:colOff>
      <xdr:row>80</xdr:row>
      <xdr:rowOff>178594</xdr:rowOff>
    </xdr:from>
    <xdr:to>
      <xdr:col>11</xdr:col>
      <xdr:colOff>435428</xdr:colOff>
      <xdr:row>87</xdr:row>
      <xdr:rowOff>476250</xdr:rowOff>
    </xdr:to>
    <xdr:graphicFrame macro="">
      <xdr:nvGraphicFramePr>
        <xdr:cNvPr id="21" name="Chart 20">
          <a:extLst>
            <a:ext uri="{FF2B5EF4-FFF2-40B4-BE49-F238E27FC236}">
              <a16:creationId xmlns=""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440532</xdr:colOff>
      <xdr:row>33</xdr:row>
      <xdr:rowOff>2</xdr:rowOff>
    </xdr:from>
    <xdr:to>
      <xdr:col>11</xdr:col>
      <xdr:colOff>31750</xdr:colOff>
      <xdr:row>37</xdr:row>
      <xdr:rowOff>15875</xdr:rowOff>
    </xdr:to>
    <xdr:graphicFrame macro="">
      <xdr:nvGraphicFramePr>
        <xdr:cNvPr id="8" name="Chart 7">
          <a:extLst>
            <a:ext uri="{FF2B5EF4-FFF2-40B4-BE49-F238E27FC236}">
              <a16:creationId xmlns=""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ables/table1.xml><?xml version="1.0" encoding="utf-8"?>
<table xmlns="http://schemas.openxmlformats.org/spreadsheetml/2006/main" id="1" name="Table1" displayName="Table1" ref="A8:BC9" totalsRowShown="0" headerRowDxfId="124" headerRowBorderDxfId="123" tableBorderDxfId="122" totalsRowBorderDxfId="121">
  <autoFilter ref="A8:BC9"/>
  <tableColumns count="55">
    <tableColumn id="1" name="Response ID" dataDxfId="120"/>
    <tableColumn id="2" name="Date Received" dataDxfId="119">
      <calculatedColumnFormula>'Readiness Tool'!H39</calculatedColumnFormula>
    </tableColumn>
    <tableColumn id="45" name="Org Name" dataDxfId="118">
      <calculatedColumnFormula>'Readiness Tool'!H21</calculatedColumnFormula>
    </tableColumn>
    <tableColumn id="47" name="Street" dataDxfId="117">
      <calculatedColumnFormula>'Readiness Tool'!H23</calculatedColumnFormula>
    </tableColumn>
    <tableColumn id="48" name="City" dataDxfId="116">
      <calculatedColumnFormula>'Readiness Tool'!H24</calculatedColumnFormula>
    </tableColumn>
    <tableColumn id="49" name="State" dataDxfId="115">
      <calculatedColumnFormula>'Readiness Tool'!L23</calculatedColumnFormula>
    </tableColumn>
    <tableColumn id="46" name="Zipcode" dataDxfId="114">
      <calculatedColumnFormula>'Readiness Tool'!L24</calculatedColumnFormula>
    </tableColumn>
    <tableColumn id="50" name="Geographic Reach" dataDxfId="113">
      <calculatedColumnFormula>'Readiness Tool'!H26</calculatedColumnFormula>
    </tableColumn>
    <tableColumn id="55" name="Org Estb." dataDxfId="112">
      <calculatedColumnFormula>'Readiness Tool'!H29</calculatedColumnFormula>
    </tableColumn>
    <tableColumn id="51" name="FTE" dataDxfId="111">
      <calculatedColumnFormula>'Readiness Tool'!H31</calculatedColumnFormula>
    </tableColumn>
    <tableColumn id="52" name="PTE" dataDxfId="110">
      <calculatedColumnFormula>'Readiness Tool'!H33</calculatedColumnFormula>
    </tableColumn>
    <tableColumn id="53" name="Volunteers" dataDxfId="109">
      <calculatedColumnFormula>'Readiness Tool'!H35</calculatedColumnFormula>
    </tableColumn>
    <tableColumn id="54" name="Budget" dataDxfId="108">
      <calculatedColumnFormula>'Readiness Tool'!H37</calculatedColumnFormula>
    </tableColumn>
    <tableColumn id="3" name="FC: 13 Consistent surpluses, unrestricted savings" dataDxfId="107">
      <calculatedColumnFormula>'Readiness Tool'!$O$98</calculatedColumnFormula>
    </tableColumn>
    <tableColumn id="4" name="FC: 14 Accurately predict year end " dataDxfId="106">
      <calculatedColumnFormula>'Readiness Tool'!$O$107</calculatedColumnFormula>
    </tableColumn>
    <tableColumn id="5" name="FC: 15 Full cost coverage" dataDxfId="105">
      <calculatedColumnFormula>'Readiness Tool'!$O$115</calculatedColumnFormula>
    </tableColumn>
    <tableColumn id="6" name="FC: 16 Fin Mgmt Tools" dataDxfId="104">
      <calculatedColumnFormula>'Readiness Tool'!$O$125</calculatedColumnFormula>
    </tableColumn>
    <tableColumn id="7" name="SD: 17 Need" dataDxfId="103">
      <calculatedColumnFormula>'Readiness Tool'!$O$137</calculatedColumnFormula>
    </tableColumn>
    <tableColumn id="8" name="SD: 18 Demand" dataDxfId="102">
      <calculatedColumnFormula>'Readiness Tool'!$O$144</calculatedColumnFormula>
    </tableColumn>
    <tableColumn id="9" name="SD: 19 Track record " dataDxfId="101">
      <calculatedColumnFormula>'Readiness Tool'!$O$158</calculatedColumnFormula>
    </tableColumn>
    <tableColumn id="10" name="SD: 20 Community alignment" dataDxfId="100">
      <calculatedColumnFormula>'Readiness Tool'!$O$167</calculatedColumnFormula>
    </tableColumn>
    <tableColumn id="11" name="MP: 21 Data systems" dataDxfId="99">
      <calculatedColumnFormula>'Readiness Tool'!$O$181</calculatedColumnFormula>
    </tableColumn>
    <tableColumn id="12" name="MP: 22 Collection output &amp; outcomes" dataDxfId="98">
      <calculatedColumnFormula>'Readiness Tool'!$O$194</calculatedColumnFormula>
    </tableColumn>
    <tableColumn id="13" name="MP: 23 Use of data for decisions" dataDxfId="97">
      <calculatedColumnFormula>'Readiness Tool'!$O$204</calculatedColumnFormula>
    </tableColumn>
    <tableColumn id="14" name="MP: 24 Sharing data across field" dataDxfId="96">
      <calculatedColumnFormula>'Readiness Tool'!$O$213</calculatedColumnFormula>
    </tableColumn>
    <tableColumn id="15" name="PP: 25 Strategic Planning" dataDxfId="95">
      <calculatedColumnFormula>'Readiness Tool'!$O$229</calculatedColumnFormula>
    </tableColumn>
    <tableColumn id="16" name="PP: 26 The right people" dataDxfId="94">
      <calculatedColumnFormula>'Readiness Tool'!$O$238</calculatedColumnFormula>
    </tableColumn>
    <tableColumn id="17" name="PP: 27 The right leadership" dataDxfId="93">
      <calculatedColumnFormula>'Readiness Tool'!$O$249</calculatedColumnFormula>
    </tableColumn>
    <tableColumn id="18" name="PP: 28 retention" dataDxfId="92">
      <calculatedColumnFormula>'Readiness Tool'!$O$261</calculatedColumnFormula>
    </tableColumn>
    <tableColumn id="19" name="PP: 29 Board of directors" dataDxfId="91">
      <calculatedColumnFormula>'Readiness Tool'!$O$271</calculatedColumnFormula>
    </tableColumn>
    <tableColumn id="20" name="PN: 30 Track record" dataDxfId="90">
      <calculatedColumnFormula>'Readiness Tool'!$O$286</calculatedColumnFormula>
    </tableColumn>
    <tableColumn id="21" name="PN: 31 Engaging broader community" dataDxfId="89">
      <calculatedColumnFormula>'Readiness Tool'!$O$301</calculatedColumnFormula>
    </tableColumn>
    <tableColumn id="22" name="PN: 32 Negotiation " dataDxfId="88">
      <calculatedColumnFormula>'Readiness Tool'!$O$312</calculatedColumnFormula>
    </tableColumn>
    <tableColumn id="23" name="OA: 9 Mission, Vision, TOC" dataDxfId="87">
      <calculatedColumnFormula>'Readiness Tool'!$O$45</calculatedColumnFormula>
    </tableColumn>
    <tableColumn id="24" name="OA: 10 Evaluation of Partners program" dataDxfId="86">
      <calculatedColumnFormula>'Readiness Tool'!$O$57</calculatedColumnFormula>
    </tableColumn>
    <tableColumn id="25" name="OA: 11 Evaluation risk tolerance" dataDxfId="85">
      <calculatedColumnFormula>'Readiness Tool'!$O$67</calculatedColumnFormula>
    </tableColumn>
    <tableColumn id="26" name="OA: 12 Self assessment of community perception" dataDxfId="84">
      <calculatedColumnFormula>'Readiness Tool'!$O$77</calculatedColumnFormula>
    </tableColumn>
    <tableColumn id="56" name="FC: Total" dataDxfId="83">
      <calculatedColumnFormula>SUM(Table1[[FC: 13 Consistent surpluses, unrestricted savings]:[FC: 16 Fin Mgmt Tools]])</calculatedColumnFormula>
    </tableColumn>
    <tableColumn id="57" name="FC: Adjusted Total" dataDxfId="82">
      <calculatedColumnFormula>Table1[FC: Total]/5.9*6</calculatedColumnFormula>
    </tableColumn>
    <tableColumn id="58" name="FC: %" dataDxfId="81">
      <calculatedColumnFormula>Table1[FC: Adjusted Total]/240</calculatedColumnFormula>
    </tableColumn>
    <tableColumn id="59" name="SD: Total" dataDxfId="80">
      <calculatedColumnFormula>SUM(Table1[[SD: 17 Need]:[SD: 20 Community alignment]])</calculatedColumnFormula>
    </tableColumn>
    <tableColumn id="60" name="SD: Adjusted Total" dataDxfId="79">
      <calculatedColumnFormula>Table1[SD: Total]/6.1*6</calculatedColumnFormula>
    </tableColumn>
    <tableColumn id="61" name="SD: %" dataDxfId="78">
      <calculatedColumnFormula>Table1[SD: Adjusted Total]/240</calculatedColumnFormula>
    </tableColumn>
    <tableColumn id="62" name="MP: Total" dataDxfId="77">
      <calculatedColumnFormula>SUM(Table1[[MP: 21 Data systems]:[MP: 24 Sharing data across field]])</calculatedColumnFormula>
    </tableColumn>
    <tableColumn id="63" name="MP: Adjusted Total" dataDxfId="76">
      <calculatedColumnFormula>Table1[MP: Total]/5.9*6</calculatedColumnFormula>
    </tableColumn>
    <tableColumn id="64" name="MP: %" dataDxfId="75">
      <calculatedColumnFormula>Table1[MP: Adjusted Total]/240</calculatedColumnFormula>
    </tableColumn>
    <tableColumn id="65" name="PP: Total" dataDxfId="74">
      <calculatedColumnFormula>SUM(Table1[[PP: 25 Strategic Planning]:[PP: 29 Board of directors]])</calculatedColumnFormula>
    </tableColumn>
    <tableColumn id="66" name="PP: Adjusted Total" dataDxfId="73">
      <calculatedColumnFormula>Table1[PP: Total]/7.6*6</calculatedColumnFormula>
    </tableColumn>
    <tableColumn id="67" name="PP: %" dataDxfId="72">
      <calculatedColumnFormula>Table1[PP: Adjusted Total]/240</calculatedColumnFormula>
    </tableColumn>
    <tableColumn id="68" name="PN: Total" dataDxfId="71">
      <calculatedColumnFormula>SUM(Table1[[PN: 30 Track record]:[PN: 32 Negotiation ]])</calculatedColumnFormula>
    </tableColumn>
    <tableColumn id="69" name="PN: Adjusted Total" dataDxfId="70">
      <calculatedColumnFormula>Table1[PN: Total]/4.6*6</calculatedColumnFormula>
    </tableColumn>
    <tableColumn id="70" name="PN: %" dataDxfId="69">
      <calculatedColumnFormula>Table1[PN: Adjusted Total]/240</calculatedColumnFormula>
    </tableColumn>
    <tableColumn id="71" name="OA: Total" dataDxfId="68">
      <calculatedColumnFormula>SUM(Table1[[OA: 9 Mission, Vision, TOC]:[OA: 12 Self assessment of community perception]])</calculatedColumnFormula>
    </tableColumn>
    <tableColumn id="72" name="OA: Adjusted Total" dataDxfId="67">
      <calculatedColumnFormula>Table1[OA: Total]/5.9*6</calculatedColumnFormula>
    </tableColumn>
    <tableColumn id="73" name="OA: %" dataDxfId="66">
      <calculatedColumnFormula>Table1[OA: Adjusted Total]/240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4" name="Table145" displayName="Table145" ref="A2:BJ10" totalsRowShown="0" headerRowDxfId="65" headerRowBorderDxfId="64" tableBorderDxfId="63" totalsRowBorderDxfId="62">
  <autoFilter ref="A2:BJ10"/>
  <tableColumns count="62">
    <tableColumn id="1" name="Response ID" dataDxfId="61"/>
    <tableColumn id="62" name="Date Received" dataDxfId="60"/>
    <tableColumn id="45" name="Org Name" dataDxfId="59">
      <calculatedColumnFormula>Table1[Date Received]</calculatedColumnFormula>
    </tableColumn>
    <tableColumn id="5" name="Street" dataDxfId="58">
      <calculatedColumnFormula>'Readiness Tool'!H17</calculatedColumnFormula>
    </tableColumn>
    <tableColumn id="6" name="City" dataDxfId="57">
      <calculatedColumnFormula>'Readiness Tool'!H18</calculatedColumnFormula>
    </tableColumn>
    <tableColumn id="27" name="State" dataDxfId="56">
      <calculatedColumnFormula>'Readiness Tool'!L17</calculatedColumnFormula>
    </tableColumn>
    <tableColumn id="28" name="Zipcode" dataDxfId="55">
      <calculatedColumnFormula>'Readiness Tool'!L18</calculatedColumnFormula>
    </tableColumn>
    <tableColumn id="29" name="Geographic Reach" dataDxfId="54">
      <calculatedColumnFormula>'Readiness Tool'!H20</calculatedColumnFormula>
    </tableColumn>
    <tableColumn id="58" name="Org. Estb" dataDxfId="53"/>
    <tableColumn id="7" name="FTE" dataDxfId="52">
      <calculatedColumnFormula>'Readiness Tool'!H25</calculatedColumnFormula>
    </tableColumn>
    <tableColumn id="8" name="PTE" dataDxfId="51">
      <calculatedColumnFormula>'Readiness Tool'!H27</calculatedColumnFormula>
    </tableColumn>
    <tableColumn id="9" name="Volunteers" dataDxfId="50">
      <calculatedColumnFormula>'Readiness Tool'!H29</calculatedColumnFormula>
    </tableColumn>
    <tableColumn id="10" name="Budget" dataDxfId="49">
      <calculatedColumnFormula>'Readiness Tool'!H31</calculatedColumnFormula>
    </tableColumn>
    <tableColumn id="30" name="FC: 13 Consistent surpluses, unrestricted savings" dataDxfId="48">
      <calculatedColumnFormula>'Readiness Tool'!$O$98</calculatedColumnFormula>
    </tableColumn>
    <tableColumn id="31" name="FC: 14 Accurately predict year end " dataDxfId="47">
      <calculatedColumnFormula>'Readiness Tool'!$O$107</calculatedColumnFormula>
    </tableColumn>
    <tableColumn id="32" name="FC: 15 Full cost coverage" dataDxfId="46">
      <calculatedColumnFormula>'Readiness Tool'!$O$115</calculatedColumnFormula>
    </tableColumn>
    <tableColumn id="11" name="FC: 16 Fin Mgmt Tools" dataDxfId="45">
      <calculatedColumnFormula>'Readiness Tool'!$O$125</calculatedColumnFormula>
    </tableColumn>
    <tableColumn id="33" name="SD: 17 Need" dataDxfId="44">
      <calculatedColumnFormula>'Readiness Tool'!$O$137</calculatedColumnFormula>
    </tableColumn>
    <tableColumn id="34" name="SD: 18 Demand" dataDxfId="43">
      <calculatedColumnFormula>'Readiness Tool'!$O$144</calculatedColumnFormula>
    </tableColumn>
    <tableColumn id="35" name="SD: 19 Track record " dataDxfId="42">
      <calculatedColumnFormula>'Readiness Tool'!$O$158</calculatedColumnFormula>
    </tableColumn>
    <tableColumn id="15" name="SD: 20 Community alignment" dataDxfId="41">
      <calculatedColumnFormula>'Readiness Tool'!$O$167</calculatedColumnFormula>
    </tableColumn>
    <tableColumn id="19" name="MP: 21 Data systems" dataDxfId="40">
      <calculatedColumnFormula>'Readiness Tool'!$O$181</calculatedColumnFormula>
    </tableColumn>
    <tableColumn id="36" name="MP: 22 Collection output &amp; outcomes" dataDxfId="39">
      <calculatedColumnFormula>'Readiness Tool'!$O$194</calculatedColumnFormula>
    </tableColumn>
    <tableColumn id="37" name="MP: 23 Use of data for decisions" dataDxfId="38">
      <calculatedColumnFormula>'Readiness Tool'!$O$204</calculatedColumnFormula>
    </tableColumn>
    <tableColumn id="38" name="MP: 24 Sharing data across field" dataDxfId="37">
      <calculatedColumnFormula>'Readiness Tool'!$O$213</calculatedColumnFormula>
    </tableColumn>
    <tableColumn id="39" name="PP: 25 Strategic Planning" dataDxfId="36">
      <calculatedColumnFormula>'Readiness Tool'!$O$229</calculatedColumnFormula>
    </tableColumn>
    <tableColumn id="40" name="PP: 26 The right people" dataDxfId="35">
      <calculatedColumnFormula>'Readiness Tool'!$O$238</calculatedColumnFormula>
    </tableColumn>
    <tableColumn id="41" name="PP: 27 The right leadership" dataDxfId="34">
      <calculatedColumnFormula>'Readiness Tool'!$O$249</calculatedColumnFormula>
    </tableColumn>
    <tableColumn id="23" name="PP: 28 Retention" dataDxfId="33">
      <calculatedColumnFormula>'Readiness Tool'!$O$261</calculatedColumnFormula>
    </tableColumn>
    <tableColumn id="24" name="PP: 29 Board of directors" dataDxfId="32">
      <calculatedColumnFormula>'Readiness Tool'!$O$271</calculatedColumnFormula>
    </tableColumn>
    <tableColumn id="43" name="PN: 30 Track record" dataDxfId="31">
      <calculatedColumnFormula>'Readiness Tool'!$O$286</calculatedColumnFormula>
    </tableColumn>
    <tableColumn id="44" name="PN: 31 Engaging broader community" dataDxfId="30">
      <calculatedColumnFormula>'Readiness Tool'!$O$301</calculatedColumnFormula>
    </tableColumn>
    <tableColumn id="47" name="PN: 32 Negotiation " dataDxfId="29">
      <calculatedColumnFormula>'Readiness Tool'!$O$312</calculatedColumnFormula>
    </tableColumn>
    <tableColumn id="51" name="OA: 9 Mission, Vision, TOC" dataDxfId="28">
      <calculatedColumnFormula>'Readiness Tool'!$O$45</calculatedColumnFormula>
    </tableColumn>
    <tableColumn id="52" name="OA: 10 Evaluation of partners program" dataDxfId="27">
      <calculatedColumnFormula>'Readiness Tool'!$O$57</calculatedColumnFormula>
    </tableColumn>
    <tableColumn id="53" name="OA: 11 Evaluation risk tolerance" dataDxfId="26">
      <calculatedColumnFormula>'Readiness Tool'!$O$67</calculatedColumnFormula>
    </tableColumn>
    <tableColumn id="54" name="OA: 12 Self assessment of community perception" dataDxfId="25">
      <calculatedColumnFormula>'Readiness Tool'!$O$77</calculatedColumnFormula>
    </tableColumn>
    <tableColumn id="2" name="FC: Total" dataDxfId="24">
      <calculatedColumnFormula>SUM(Table145[[#This Row],[FC: 13 Consistent surpluses, unrestricted savings]:[FC: 16 Fin Mgmt Tools]])</calculatedColumnFormula>
    </tableColumn>
    <tableColumn id="3" name="FC: Adjusted Total" dataDxfId="23">
      <calculatedColumnFormula>SUM(Table145[[#This Row],[FC: 13 Consistent surpluses, unrestricted savings]:[FC: 16 Fin Mgmt Tools]])/5.9*6</calculatedColumnFormula>
    </tableColumn>
    <tableColumn id="4" name="FC: %" dataDxfId="22">
      <calculatedColumnFormula>Table145[[#This Row],[FC: Adjusted Total]]/240</calculatedColumnFormula>
    </tableColumn>
    <tableColumn id="12" name="SD: Total" dataDxfId="21">
      <calculatedColumnFormula>SUM(Table145[[#This Row],[SD: 17 Need]:[SD: 20 Community alignment]])</calculatedColumnFormula>
    </tableColumn>
    <tableColumn id="13" name="SD: Adjusted Total" dataDxfId="20">
      <calculatedColumnFormula>SUM(Table145[[#This Row],[SD: 17 Need]:[SD: 20 Community alignment]])/6.1*6</calculatedColumnFormula>
    </tableColumn>
    <tableColumn id="14" name="SD: %" dataDxfId="19">
      <calculatedColumnFormula>Table145[[#This Row],[SD: Adjusted Total]]/240</calculatedColumnFormula>
    </tableColumn>
    <tableColumn id="16" name="MP: Total" dataDxfId="18">
      <calculatedColumnFormula>SUM(Table145[[#This Row],[MP: 21 Data systems]:[MP: 24 Sharing data across field]])</calculatedColumnFormula>
    </tableColumn>
    <tableColumn id="17" name="MP: Adjusted Total" dataDxfId="17">
      <calculatedColumnFormula>SUM(Table145[[#This Row],[MP: 21 Data systems]:[MP: 24 Sharing data across field]])/5.9*6</calculatedColumnFormula>
    </tableColumn>
    <tableColumn id="18" name="MP: %" dataDxfId="16">
      <calculatedColumnFormula>Table145[[#This Row],[MP: Adjusted Total]]/240</calculatedColumnFormula>
    </tableColumn>
    <tableColumn id="20" name="PP: Total" dataDxfId="15">
      <calculatedColumnFormula>SUM(Table145[[#This Row],[PP: 25 Strategic Planning]:[PP: 29 Board of directors]])</calculatedColumnFormula>
    </tableColumn>
    <tableColumn id="21" name="PP: Adjusted Total" dataDxfId="14">
      <calculatedColumnFormula>SUM(Table145[[#This Row],[PP: 25 Strategic Planning]:[PP: 29 Board of directors]])/7.6*6</calculatedColumnFormula>
    </tableColumn>
    <tableColumn id="22" name="PP: %" dataDxfId="13">
      <calculatedColumnFormula>Table145[[#This Row],[PP: Adjusted Total]]/240</calculatedColumnFormula>
    </tableColumn>
    <tableColumn id="25" name="PN: Total" dataDxfId="12">
      <calculatedColumnFormula>SUM(Table145[[#This Row],[PN: 30 Track record]:[PN: 32 Negotiation ]])</calculatedColumnFormula>
    </tableColumn>
    <tableColumn id="26" name="PN: Adjusted Total" dataDxfId="11">
      <calculatedColumnFormula>SUM(Table145[[#This Row],[PN: 30 Track record]:[PN: 32 Negotiation ]])/4.6*6</calculatedColumnFormula>
    </tableColumn>
    <tableColumn id="42" name="PN: %" dataDxfId="10">
      <calculatedColumnFormula>Table145[[#This Row],[PN: Adjusted Total]]/240</calculatedColumnFormula>
    </tableColumn>
    <tableColumn id="46" name="OA: Total" dataDxfId="9">
      <calculatedColumnFormula>SUM(Table145[[#This Row],[OA: 9 Mission, Vision, TOC]:[OA: 12 Self assessment of community perception]])</calculatedColumnFormula>
    </tableColumn>
    <tableColumn id="48" name="OA: Adjusted Total" dataDxfId="8">
      <calculatedColumnFormula>SUM(Table145[[#This Row],[OA: 9 Mission, Vision, TOC]:[OA: 12 Self assessment of community perception]])/5.9*6</calculatedColumnFormula>
    </tableColumn>
    <tableColumn id="49" name="OA: %" dataDxfId="7">
      <calculatedColumnFormula>Table145[[#This Row],[OA: Adjusted Total]]/240</calculatedColumnFormula>
    </tableColumn>
    <tableColumn id="55" name="Organizational Alignment" dataDxfId="6" dataCellStyle="Percent">
      <calculatedColumnFormula>Table145[[#This Row],[OA: %]]*5.9</calculatedColumnFormula>
    </tableColumn>
    <tableColumn id="56" name="Financial Capabilities" dataDxfId="5" dataCellStyle="Percent">
      <calculatedColumnFormula>Table145[[#This Row],[FC: %]]*5.9</calculatedColumnFormula>
    </tableColumn>
    <tableColumn id="57" name="Service Delivery" dataDxfId="4" dataCellStyle="Percent">
      <calculatedColumnFormula>Table145[[#This Row],[SD: %]]*6.1</calculatedColumnFormula>
    </tableColumn>
    <tableColumn id="59" name="Measuring Performance" dataDxfId="3" dataCellStyle="Percent">
      <calculatedColumnFormula>Table145[[#This Row],[MP: %]]*5.9</calculatedColumnFormula>
    </tableColumn>
    <tableColumn id="60" name="People" dataDxfId="2" dataCellStyle="Percent">
      <calculatedColumnFormula>Table145[[#This Row],[PP: %]]*6.1</calculatedColumnFormula>
    </tableColumn>
    <tableColumn id="61" name="Partnerships &amp; Netowrk" dataDxfId="1" dataCellStyle="Percent">
      <calculatedColumnFormula>Table145[[#This Row],[PN: %]]*6.1</calculatedColumnFormula>
    </tableColumn>
    <tableColumn id="50" name="Total Readiness Score" dataDxfId="0">
      <calculatedColumnFormula>SUM(AN3,AQ3,AT3,AW3,AZ3,BC3)</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guidestar.org/Articles.aspx?path=/rxa/news/articles/2012/board-roles-and-responsibilities.aspx" TargetMode="External"/><Relationship Id="rId2" Type="http://schemas.openxmlformats.org/officeDocument/2006/relationships/hyperlink" Target="https://eclkc.ohs.acf.hhs.gov/hslc/tta-system/operations/mang-sys/fiscal-mang/Whatiscashflow.htm" TargetMode="External"/><Relationship Id="rId1" Type="http://schemas.openxmlformats.org/officeDocument/2006/relationships/hyperlink" Target="http://www.nonprofitaccountingbasics.org/reporting-operations/budgeting-financial-plannin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practicalplaybook.org/section/building-partnership" TargetMode="External"/><Relationship Id="rId2" Type="http://schemas.openxmlformats.org/officeDocument/2006/relationships/hyperlink" Target="http://www.buildhealthyplaces.org/measureup/measurement-tools/" TargetMode="External"/><Relationship Id="rId1" Type="http://schemas.openxmlformats.org/officeDocument/2006/relationships/hyperlink" Target="http://www.nonprofitaccountingbasics.org/"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ctb.ku.edu/en/toolkits"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K390"/>
  <sheetViews>
    <sheetView showGridLines="0" topLeftCell="A41" workbookViewId="0">
      <selection activeCell="B76" sqref="B76:M76"/>
    </sheetView>
    <sheetView showGridLines="0" tabSelected="1" workbookViewId="1">
      <selection activeCell="B70" sqref="B70:E75"/>
    </sheetView>
  </sheetViews>
  <sheetFormatPr defaultColWidth="12.85546875" defaultRowHeight="14.25" x14ac:dyDescent="0.25"/>
  <cols>
    <col min="1" max="1" width="12.85546875" style="94"/>
    <col min="2" max="4" width="12.85546875" style="80"/>
    <col min="5" max="5" width="12.85546875" style="80" customWidth="1"/>
    <col min="6" max="10" width="12.85546875" style="80"/>
    <col min="11" max="11" width="27.140625" style="80" customWidth="1"/>
    <col min="12" max="12" width="16" style="80" customWidth="1"/>
    <col min="13" max="13" width="12.5703125" style="80" customWidth="1"/>
    <col min="14" max="14" width="10.5703125" style="80" customWidth="1"/>
    <col min="15" max="15" width="12.85546875" style="80"/>
    <col min="16" max="16" width="14" style="80" customWidth="1"/>
    <col min="17" max="17" width="2.42578125" style="80" customWidth="1"/>
    <col min="18" max="16384" width="12.85546875" style="80"/>
  </cols>
  <sheetData>
    <row r="1" spans="1:37" s="79" customFormat="1" ht="119.25" customHeight="1" x14ac:dyDescent="0.25">
      <c r="A1" s="277"/>
      <c r="B1" s="277"/>
      <c r="C1" s="277"/>
      <c r="D1" s="277"/>
      <c r="E1" s="277"/>
      <c r="F1" s="277"/>
      <c r="G1" s="277"/>
      <c r="H1" s="277"/>
      <c r="I1" s="277"/>
      <c r="J1" s="277"/>
      <c r="K1" s="277"/>
      <c r="L1" s="277"/>
      <c r="M1" s="277"/>
      <c r="O1" s="161"/>
      <c r="P1" s="161"/>
      <c r="Q1" s="161"/>
      <c r="R1" s="161"/>
      <c r="S1" s="161"/>
      <c r="T1" s="161"/>
      <c r="U1" s="161"/>
      <c r="V1" s="161"/>
      <c r="W1" s="161"/>
      <c r="X1" s="161"/>
      <c r="Y1" s="161"/>
      <c r="Z1" s="161"/>
      <c r="AA1" s="161"/>
      <c r="AB1" s="161"/>
      <c r="AC1" s="161"/>
      <c r="AD1" s="161"/>
      <c r="AE1" s="161"/>
      <c r="AF1" s="161"/>
      <c r="AG1" s="161"/>
      <c r="AH1" s="161"/>
      <c r="AI1" s="161"/>
      <c r="AJ1" s="161"/>
      <c r="AK1" s="161"/>
    </row>
    <row r="2" spans="1:37" x14ac:dyDescent="0.25">
      <c r="A2" s="280" t="s">
        <v>55</v>
      </c>
      <c r="B2" s="280"/>
      <c r="C2" s="280"/>
      <c r="D2" s="280"/>
      <c r="E2" s="280"/>
      <c r="F2" s="280"/>
      <c r="G2" s="280"/>
      <c r="H2" s="280"/>
      <c r="I2" s="280"/>
      <c r="J2" s="280"/>
      <c r="K2" s="280"/>
      <c r="L2" s="280"/>
      <c r="M2" s="280"/>
      <c r="O2" s="162"/>
      <c r="P2" s="162"/>
      <c r="Q2" s="162"/>
      <c r="R2" s="162"/>
      <c r="S2" s="162"/>
      <c r="T2" s="162"/>
      <c r="U2" s="162"/>
      <c r="V2" s="162"/>
      <c r="W2" s="162"/>
      <c r="X2" s="162"/>
      <c r="Y2" s="162"/>
      <c r="Z2" s="162"/>
      <c r="AA2" s="162"/>
      <c r="AB2" s="162"/>
      <c r="AC2" s="162"/>
      <c r="AD2" s="162"/>
      <c r="AE2" s="162"/>
      <c r="AF2" s="162"/>
      <c r="AG2" s="162"/>
      <c r="AH2" s="162"/>
      <c r="AI2" s="162"/>
      <c r="AJ2" s="162"/>
      <c r="AK2" s="162"/>
    </row>
    <row r="3" spans="1:37" x14ac:dyDescent="0.25">
      <c r="A3" s="280"/>
      <c r="B3" s="280"/>
      <c r="C3" s="280"/>
      <c r="D3" s="280"/>
      <c r="E3" s="280"/>
      <c r="F3" s="280"/>
      <c r="G3" s="280"/>
      <c r="H3" s="280"/>
      <c r="I3" s="280"/>
      <c r="J3" s="280"/>
      <c r="K3" s="280"/>
      <c r="L3" s="280"/>
      <c r="M3" s="280"/>
      <c r="O3" s="162"/>
      <c r="P3" s="162"/>
      <c r="Q3" s="162"/>
      <c r="R3" s="162"/>
      <c r="S3" s="162"/>
      <c r="T3" s="162"/>
      <c r="U3" s="162"/>
      <c r="V3" s="162"/>
      <c r="W3" s="162"/>
      <c r="X3" s="162"/>
      <c r="Y3" s="162"/>
      <c r="Z3" s="162"/>
      <c r="AA3" s="162"/>
      <c r="AB3" s="162"/>
      <c r="AC3" s="162"/>
      <c r="AD3" s="162"/>
      <c r="AE3" s="162"/>
      <c r="AF3" s="162"/>
      <c r="AG3" s="162"/>
      <c r="AH3" s="162"/>
      <c r="AI3" s="162"/>
      <c r="AJ3" s="162"/>
      <c r="AK3" s="162"/>
    </row>
    <row r="4" spans="1:37" x14ac:dyDescent="0.25">
      <c r="A4" s="81"/>
      <c r="B4" s="82"/>
      <c r="C4" s="82"/>
      <c r="D4" s="82"/>
      <c r="E4" s="82"/>
      <c r="F4" s="82"/>
      <c r="G4" s="82"/>
      <c r="H4" s="82"/>
      <c r="I4" s="82"/>
      <c r="J4" s="82"/>
      <c r="K4" s="82"/>
      <c r="L4" s="82"/>
      <c r="M4" s="82"/>
      <c r="N4" s="83"/>
      <c r="O4" s="163"/>
      <c r="P4" s="163"/>
      <c r="Q4" s="163"/>
      <c r="R4" s="163"/>
      <c r="S4" s="163"/>
      <c r="T4" s="163"/>
      <c r="U4" s="163"/>
      <c r="V4" s="163"/>
      <c r="W4" s="163"/>
      <c r="X4" s="163"/>
      <c r="Y4" s="162"/>
      <c r="Z4" s="162"/>
      <c r="AA4" s="162"/>
      <c r="AB4" s="162"/>
      <c r="AC4" s="162"/>
      <c r="AD4" s="162"/>
      <c r="AE4" s="162"/>
      <c r="AF4" s="162"/>
      <c r="AG4" s="162"/>
      <c r="AH4" s="162"/>
      <c r="AI4" s="162"/>
      <c r="AJ4" s="162"/>
      <c r="AK4" s="162"/>
    </row>
    <row r="5" spans="1:37" ht="14.25" customHeight="1" x14ac:dyDescent="0.25">
      <c r="A5" s="284" t="s">
        <v>228</v>
      </c>
      <c r="B5" s="284"/>
      <c r="C5" s="284"/>
      <c r="D5" s="284"/>
      <c r="E5" s="284"/>
      <c r="F5" s="284"/>
      <c r="G5" s="284"/>
      <c r="H5" s="284"/>
      <c r="I5" s="284"/>
      <c r="J5" s="284"/>
      <c r="K5" s="284"/>
      <c r="L5" s="284"/>
      <c r="M5" s="284"/>
      <c r="N5" s="83"/>
      <c r="O5" s="164"/>
      <c r="P5" s="163"/>
      <c r="Q5" s="163"/>
      <c r="R5" s="163"/>
      <c r="S5" s="163"/>
      <c r="T5" s="163"/>
      <c r="U5" s="163"/>
      <c r="V5" s="163"/>
      <c r="W5" s="163"/>
      <c r="X5" s="163"/>
      <c r="Y5" s="162"/>
      <c r="Z5" s="162"/>
      <c r="AA5" s="162"/>
      <c r="AB5" s="162"/>
      <c r="AC5" s="162"/>
      <c r="AD5" s="162"/>
      <c r="AE5" s="162"/>
      <c r="AF5" s="162"/>
      <c r="AG5" s="162"/>
      <c r="AH5" s="162"/>
      <c r="AI5" s="162"/>
      <c r="AJ5" s="162"/>
      <c r="AK5" s="162"/>
    </row>
    <row r="6" spans="1:37" x14ac:dyDescent="0.25">
      <c r="A6" s="284"/>
      <c r="B6" s="284"/>
      <c r="C6" s="284"/>
      <c r="D6" s="284"/>
      <c r="E6" s="284"/>
      <c r="F6" s="284"/>
      <c r="G6" s="284"/>
      <c r="H6" s="284"/>
      <c r="I6" s="284"/>
      <c r="J6" s="284"/>
      <c r="K6" s="284"/>
      <c r="L6" s="284"/>
      <c r="M6" s="284"/>
      <c r="N6" s="84"/>
      <c r="O6" s="164"/>
      <c r="P6" s="164"/>
      <c r="Q6" s="164"/>
      <c r="R6" s="164"/>
      <c r="S6" s="163"/>
      <c r="T6" s="163"/>
      <c r="U6" s="163"/>
      <c r="V6" s="163"/>
      <c r="W6" s="163"/>
      <c r="X6" s="163"/>
      <c r="Y6" s="162"/>
      <c r="Z6" s="162"/>
      <c r="AA6" s="162"/>
      <c r="AB6" s="162"/>
      <c r="AC6" s="162"/>
      <c r="AD6" s="162"/>
      <c r="AE6" s="162"/>
      <c r="AF6" s="162"/>
      <c r="AG6" s="162"/>
      <c r="AH6" s="162"/>
      <c r="AI6" s="162"/>
      <c r="AJ6" s="162"/>
      <c r="AK6" s="162"/>
    </row>
    <row r="7" spans="1:37" x14ac:dyDescent="0.25">
      <c r="A7" s="284"/>
      <c r="B7" s="284"/>
      <c r="C7" s="284"/>
      <c r="D7" s="284"/>
      <c r="E7" s="284"/>
      <c r="F7" s="284"/>
      <c r="G7" s="284"/>
      <c r="H7" s="284"/>
      <c r="I7" s="284"/>
      <c r="J7" s="284"/>
      <c r="K7" s="284"/>
      <c r="L7" s="284"/>
      <c r="M7" s="284"/>
      <c r="N7" s="83"/>
      <c r="O7" s="163"/>
      <c r="P7" s="163"/>
      <c r="Q7" s="163"/>
      <c r="R7" s="163"/>
      <c r="S7" s="163"/>
      <c r="T7" s="163"/>
      <c r="U7" s="163"/>
      <c r="V7" s="163"/>
      <c r="W7" s="163"/>
      <c r="X7" s="163"/>
      <c r="Y7" s="162"/>
      <c r="Z7" s="162"/>
      <c r="AA7" s="162"/>
      <c r="AB7" s="162"/>
      <c r="AC7" s="162"/>
      <c r="AD7" s="162"/>
      <c r="AE7" s="162"/>
      <c r="AF7" s="162"/>
      <c r="AG7" s="162"/>
      <c r="AH7" s="162"/>
      <c r="AI7" s="162"/>
      <c r="AJ7" s="162"/>
      <c r="AK7" s="162"/>
    </row>
    <row r="8" spans="1:37" x14ac:dyDescent="0.25">
      <c r="A8" s="284"/>
      <c r="B8" s="284"/>
      <c r="C8" s="284"/>
      <c r="D8" s="284"/>
      <c r="E8" s="284"/>
      <c r="F8" s="284"/>
      <c r="G8" s="284"/>
      <c r="H8" s="284"/>
      <c r="I8" s="284"/>
      <c r="J8" s="284"/>
      <c r="K8" s="284"/>
      <c r="L8" s="284"/>
      <c r="M8" s="284"/>
      <c r="O8" s="162"/>
      <c r="P8" s="162"/>
      <c r="Q8" s="162"/>
      <c r="R8" s="162"/>
      <c r="S8" s="162"/>
      <c r="T8" s="162"/>
      <c r="U8" s="162"/>
      <c r="V8" s="162"/>
      <c r="W8" s="162"/>
      <c r="X8" s="162"/>
      <c r="Y8" s="162"/>
      <c r="Z8" s="162"/>
      <c r="AA8" s="162"/>
      <c r="AB8" s="162"/>
      <c r="AC8" s="162"/>
      <c r="AD8" s="162"/>
      <c r="AE8" s="162"/>
      <c r="AF8" s="162"/>
      <c r="AG8" s="162"/>
      <c r="AH8" s="162"/>
      <c r="AI8" s="162"/>
      <c r="AJ8" s="162"/>
      <c r="AK8" s="162"/>
    </row>
    <row r="9" spans="1:37" x14ac:dyDescent="0.25">
      <c r="A9" s="284"/>
      <c r="B9" s="284"/>
      <c r="C9" s="284"/>
      <c r="D9" s="284"/>
      <c r="E9" s="284"/>
      <c r="F9" s="284"/>
      <c r="G9" s="284"/>
      <c r="H9" s="284"/>
      <c r="I9" s="284"/>
      <c r="J9" s="284"/>
      <c r="K9" s="284"/>
      <c r="L9" s="284"/>
      <c r="M9" s="284"/>
      <c r="O9" s="162"/>
      <c r="P9" s="162"/>
      <c r="Q9" s="162"/>
      <c r="R9" s="162"/>
      <c r="S9" s="162"/>
      <c r="T9" s="162"/>
      <c r="U9" s="162"/>
      <c r="V9" s="162"/>
      <c r="W9" s="162"/>
      <c r="X9" s="162"/>
      <c r="Y9" s="162"/>
      <c r="Z9" s="162"/>
      <c r="AA9" s="162"/>
      <c r="AB9" s="162"/>
      <c r="AC9" s="162"/>
      <c r="AD9" s="162"/>
      <c r="AE9" s="162"/>
      <c r="AF9" s="162"/>
      <c r="AG9" s="162"/>
      <c r="AH9" s="162"/>
      <c r="AI9" s="162"/>
      <c r="AJ9" s="162"/>
      <c r="AK9" s="162"/>
    </row>
    <row r="10" spans="1:37" ht="14.25" customHeight="1" x14ac:dyDescent="0.25">
      <c r="A10" s="284"/>
      <c r="B10" s="284"/>
      <c r="C10" s="284"/>
      <c r="D10" s="284"/>
      <c r="E10" s="284"/>
      <c r="F10" s="284"/>
      <c r="G10" s="284"/>
      <c r="H10" s="284"/>
      <c r="I10" s="284"/>
      <c r="J10" s="284"/>
      <c r="K10" s="284"/>
      <c r="L10" s="284"/>
      <c r="M10" s="284"/>
      <c r="O10" s="162"/>
      <c r="P10" s="162"/>
      <c r="Q10" s="162"/>
      <c r="R10" s="165"/>
      <c r="S10" s="162"/>
      <c r="T10" s="162"/>
      <c r="U10" s="162"/>
      <c r="V10" s="162"/>
      <c r="W10" s="162"/>
      <c r="X10" s="162"/>
      <c r="Y10" s="162"/>
      <c r="Z10" s="162"/>
      <c r="AA10" s="162"/>
      <c r="AB10" s="162"/>
      <c r="AC10" s="162"/>
      <c r="AD10" s="162"/>
      <c r="AE10" s="162"/>
      <c r="AF10" s="162"/>
      <c r="AG10" s="162"/>
      <c r="AH10" s="162"/>
      <c r="AI10" s="162"/>
      <c r="AJ10" s="162"/>
      <c r="AK10" s="162"/>
    </row>
    <row r="11" spans="1:37" ht="14.25" customHeight="1" x14ac:dyDescent="0.25">
      <c r="A11" s="284"/>
      <c r="B11" s="284"/>
      <c r="C11" s="284"/>
      <c r="D11" s="284"/>
      <c r="E11" s="284"/>
      <c r="F11" s="284"/>
      <c r="G11" s="284"/>
      <c r="H11" s="284"/>
      <c r="I11" s="284"/>
      <c r="J11" s="284"/>
      <c r="K11" s="284"/>
      <c r="L11" s="284"/>
      <c r="M11" s="284"/>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row>
    <row r="12" spans="1:37" ht="14.25" customHeight="1" x14ac:dyDescent="0.25">
      <c r="A12" s="284"/>
      <c r="B12" s="284"/>
      <c r="C12" s="284"/>
      <c r="D12" s="284"/>
      <c r="E12" s="284"/>
      <c r="F12" s="284"/>
      <c r="G12" s="284"/>
      <c r="H12" s="284"/>
      <c r="I12" s="284"/>
      <c r="J12" s="284"/>
      <c r="K12" s="284"/>
      <c r="L12" s="284"/>
      <c r="M12" s="284"/>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row>
    <row r="13" spans="1:37" ht="14.25" customHeight="1" x14ac:dyDescent="0.25">
      <c r="A13" s="284"/>
      <c r="B13" s="284"/>
      <c r="C13" s="284"/>
      <c r="D13" s="284"/>
      <c r="E13" s="284"/>
      <c r="F13" s="284"/>
      <c r="G13" s="284"/>
      <c r="H13" s="284"/>
      <c r="I13" s="284"/>
      <c r="J13" s="284"/>
      <c r="K13" s="284"/>
      <c r="L13" s="284"/>
      <c r="M13" s="284"/>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row>
    <row r="14" spans="1:37" ht="14.25" customHeight="1" x14ac:dyDescent="0.25">
      <c r="A14" s="284"/>
      <c r="B14" s="284"/>
      <c r="C14" s="284"/>
      <c r="D14" s="284"/>
      <c r="E14" s="284"/>
      <c r="F14" s="284"/>
      <c r="G14" s="284"/>
      <c r="H14" s="284"/>
      <c r="I14" s="284"/>
      <c r="J14" s="284"/>
      <c r="K14" s="284"/>
      <c r="L14" s="284"/>
      <c r="M14" s="284"/>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row>
    <row r="15" spans="1:37" ht="14.25" customHeight="1" x14ac:dyDescent="0.25">
      <c r="A15" s="284"/>
      <c r="B15" s="284"/>
      <c r="C15" s="284"/>
      <c r="D15" s="284"/>
      <c r="E15" s="284"/>
      <c r="F15" s="284"/>
      <c r="G15" s="284"/>
      <c r="H15" s="284"/>
      <c r="I15" s="284"/>
      <c r="J15" s="284"/>
      <c r="K15" s="284"/>
      <c r="L15" s="284"/>
      <c r="M15" s="284"/>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row>
    <row r="16" spans="1:37" ht="52.5" customHeight="1" x14ac:dyDescent="0.25">
      <c r="A16" s="284"/>
      <c r="B16" s="284"/>
      <c r="C16" s="284"/>
      <c r="D16" s="284"/>
      <c r="E16" s="284"/>
      <c r="F16" s="284"/>
      <c r="G16" s="284"/>
      <c r="H16" s="284"/>
      <c r="I16" s="284"/>
      <c r="J16" s="284"/>
      <c r="K16" s="284"/>
      <c r="L16" s="284"/>
      <c r="M16" s="284"/>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row>
    <row r="17" spans="1:37" ht="21" customHeight="1" x14ac:dyDescent="0.25">
      <c r="A17" s="275" t="s">
        <v>121</v>
      </c>
      <c r="B17" s="275"/>
      <c r="C17" s="275"/>
      <c r="D17" s="275"/>
      <c r="E17" s="275"/>
      <c r="F17" s="275"/>
      <c r="G17" s="275"/>
      <c r="H17" s="275"/>
      <c r="I17" s="275"/>
      <c r="J17" s="275"/>
      <c r="K17" s="276"/>
      <c r="L17" s="276"/>
      <c r="M17" s="276"/>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row>
    <row r="18" spans="1:37" x14ac:dyDescent="0.25">
      <c r="A18" s="280" t="s">
        <v>101</v>
      </c>
      <c r="B18" s="280"/>
      <c r="C18" s="280"/>
      <c r="D18" s="280"/>
      <c r="E18" s="280"/>
      <c r="F18" s="280"/>
      <c r="G18" s="280"/>
      <c r="H18" s="280"/>
      <c r="I18" s="280"/>
      <c r="J18" s="280"/>
      <c r="K18" s="280"/>
      <c r="L18" s="280"/>
      <c r="M18" s="280"/>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row>
    <row r="19" spans="1:37" x14ac:dyDescent="0.25">
      <c r="A19" s="280"/>
      <c r="B19" s="280"/>
      <c r="C19" s="280"/>
      <c r="D19" s="280"/>
      <c r="E19" s="280"/>
      <c r="F19" s="280"/>
      <c r="G19" s="280"/>
      <c r="H19" s="280"/>
      <c r="I19" s="280"/>
      <c r="J19" s="280"/>
      <c r="K19" s="280"/>
      <c r="L19" s="280"/>
      <c r="M19" s="280"/>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row>
    <row r="20" spans="1:37" x14ac:dyDescent="0.25">
      <c r="A20" s="81"/>
      <c r="B20" s="82"/>
      <c r="C20" s="82"/>
      <c r="D20" s="82"/>
      <c r="E20" s="82"/>
      <c r="F20" s="82"/>
      <c r="G20" s="8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row>
    <row r="21" spans="1:37" ht="15" x14ac:dyDescent="0.25">
      <c r="A21" s="85" t="s">
        <v>69</v>
      </c>
      <c r="B21" s="285" t="s">
        <v>94</v>
      </c>
      <c r="C21" s="285"/>
      <c r="D21" s="285"/>
      <c r="E21" s="285"/>
      <c r="F21" s="86"/>
      <c r="G21" s="82"/>
      <c r="H21" s="286"/>
      <c r="I21" s="287"/>
      <c r="J21" s="287"/>
      <c r="K21" s="287"/>
      <c r="L21" s="287"/>
      <c r="M21" s="287"/>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row>
    <row r="22" spans="1:37" ht="9.75" customHeight="1" x14ac:dyDescent="0.25">
      <c r="A22" s="85"/>
      <c r="B22" s="86"/>
      <c r="C22" s="86"/>
      <c r="D22" s="86"/>
      <c r="E22" s="86"/>
      <c r="F22" s="86"/>
      <c r="G22" s="8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row>
    <row r="23" spans="1:37" ht="30" x14ac:dyDescent="0.25">
      <c r="A23" s="85" t="s">
        <v>70</v>
      </c>
      <c r="B23" s="248" t="s">
        <v>71</v>
      </c>
      <c r="C23" s="86"/>
      <c r="D23" s="86"/>
      <c r="E23" s="86"/>
      <c r="F23" s="86"/>
      <c r="G23" s="86" t="s">
        <v>196</v>
      </c>
      <c r="H23" s="318"/>
      <c r="I23" s="318"/>
      <c r="J23" s="318"/>
      <c r="K23" s="270" t="s">
        <v>229</v>
      </c>
      <c r="L23" s="318"/>
      <c r="M23" s="318"/>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row>
    <row r="24" spans="1:37" ht="15" x14ac:dyDescent="0.25">
      <c r="A24" s="85"/>
      <c r="B24" s="87"/>
      <c r="C24" s="86"/>
      <c r="D24" s="86"/>
      <c r="E24" s="86"/>
      <c r="F24" s="86"/>
      <c r="G24" s="248" t="s">
        <v>197</v>
      </c>
      <c r="H24" s="318"/>
      <c r="I24" s="318"/>
      <c r="J24" s="318"/>
      <c r="K24" s="248" t="s">
        <v>198</v>
      </c>
      <c r="L24" s="318"/>
      <c r="M24" s="318"/>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row>
    <row r="25" spans="1:37" ht="9.75" customHeight="1" x14ac:dyDescent="0.25">
      <c r="A25" s="85"/>
      <c r="B25" s="86"/>
      <c r="C25" s="86"/>
      <c r="D25" s="86"/>
      <c r="E25" s="86"/>
      <c r="F25" s="86"/>
      <c r="G25" s="8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row>
    <row r="26" spans="1:37" x14ac:dyDescent="0.25">
      <c r="A26" s="292" t="s">
        <v>72</v>
      </c>
      <c r="B26" s="295" t="s">
        <v>146</v>
      </c>
      <c r="C26" s="296"/>
      <c r="D26" s="296"/>
      <c r="E26" s="296"/>
      <c r="F26" s="296"/>
      <c r="G26" s="82"/>
      <c r="H26" s="287"/>
      <c r="I26" s="287"/>
      <c r="J26" s="287"/>
      <c r="K26" s="287"/>
      <c r="L26" s="287"/>
      <c r="M26" s="287"/>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row>
    <row r="27" spans="1:37" ht="18" customHeight="1" x14ac:dyDescent="0.25">
      <c r="A27" s="292"/>
      <c r="B27" s="296"/>
      <c r="C27" s="296"/>
      <c r="D27" s="296"/>
      <c r="E27" s="296"/>
      <c r="F27" s="296"/>
      <c r="G27" s="82"/>
      <c r="H27" s="287"/>
      <c r="I27" s="287"/>
      <c r="J27" s="287"/>
      <c r="K27" s="287"/>
      <c r="L27" s="287"/>
      <c r="M27" s="287"/>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row>
    <row r="28" spans="1:37" ht="9.75" customHeight="1" x14ac:dyDescent="0.25">
      <c r="A28" s="85"/>
      <c r="B28" s="88"/>
      <c r="C28" s="88"/>
      <c r="D28" s="88"/>
      <c r="E28" s="88"/>
      <c r="F28" s="88"/>
      <c r="G28" s="8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row>
    <row r="29" spans="1:37" ht="15" x14ac:dyDescent="0.25">
      <c r="A29" s="85" t="s">
        <v>29</v>
      </c>
      <c r="B29" s="285" t="s">
        <v>109</v>
      </c>
      <c r="C29" s="285"/>
      <c r="D29" s="285"/>
      <c r="E29" s="285"/>
      <c r="F29" s="86"/>
      <c r="G29" s="82"/>
      <c r="H29" s="286"/>
      <c r="I29" s="287"/>
      <c r="J29" s="287"/>
      <c r="K29" s="287"/>
      <c r="L29" s="287"/>
      <c r="M29" s="287"/>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row>
    <row r="30" spans="1:37" ht="9.75" customHeight="1" x14ac:dyDescent="0.25">
      <c r="A30" s="85"/>
      <c r="B30" s="86"/>
      <c r="C30" s="86"/>
      <c r="D30" s="86"/>
      <c r="E30" s="86"/>
      <c r="F30" s="86"/>
      <c r="G30" s="8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row>
    <row r="31" spans="1:37" ht="15" x14ac:dyDescent="0.25">
      <c r="A31" s="85" t="s">
        <v>30</v>
      </c>
      <c r="B31" s="285" t="s">
        <v>28</v>
      </c>
      <c r="C31" s="285"/>
      <c r="D31" s="285"/>
      <c r="E31" s="285"/>
      <c r="F31" s="86"/>
      <c r="G31" s="82"/>
      <c r="H31" s="287"/>
      <c r="I31" s="287"/>
      <c r="J31" s="287"/>
      <c r="K31" s="287"/>
      <c r="L31" s="287"/>
      <c r="M31" s="287"/>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row>
    <row r="32" spans="1:37" ht="9.75" customHeight="1" x14ac:dyDescent="0.25">
      <c r="A32" s="85"/>
      <c r="B32" s="86"/>
      <c r="C32" s="86"/>
      <c r="D32" s="86"/>
      <c r="E32" s="86"/>
      <c r="F32" s="86"/>
      <c r="G32" s="82"/>
      <c r="H32" s="89"/>
      <c r="I32" s="89"/>
      <c r="J32" s="89"/>
      <c r="K32" s="89"/>
      <c r="L32" s="89"/>
      <c r="M32" s="89"/>
      <c r="O32" s="162"/>
      <c r="P32" s="162"/>
      <c r="Q32" s="162"/>
      <c r="R32" s="163"/>
      <c r="S32" s="163"/>
      <c r="T32" s="163"/>
      <c r="U32" s="162"/>
      <c r="V32" s="162"/>
      <c r="W32" s="162"/>
      <c r="X32" s="162"/>
      <c r="Y32" s="162"/>
      <c r="Z32" s="162"/>
      <c r="AA32" s="162"/>
      <c r="AB32" s="162"/>
      <c r="AC32" s="162"/>
      <c r="AD32" s="162"/>
      <c r="AE32" s="162"/>
      <c r="AF32" s="162"/>
      <c r="AG32" s="162"/>
      <c r="AH32" s="162"/>
      <c r="AI32" s="162"/>
      <c r="AJ32" s="162"/>
      <c r="AK32" s="162"/>
    </row>
    <row r="33" spans="1:37" ht="15" x14ac:dyDescent="0.25">
      <c r="A33" s="85" t="s">
        <v>31</v>
      </c>
      <c r="B33" s="86" t="s">
        <v>73</v>
      </c>
      <c r="C33" s="86"/>
      <c r="D33" s="86"/>
      <c r="E33" s="86"/>
      <c r="F33" s="86"/>
      <c r="G33" s="82"/>
      <c r="H33" s="287"/>
      <c r="I33" s="287"/>
      <c r="J33" s="287"/>
      <c r="K33" s="287"/>
      <c r="L33" s="287"/>
      <c r="M33" s="287"/>
      <c r="O33" s="162"/>
      <c r="P33" s="162"/>
      <c r="Q33" s="162"/>
      <c r="R33" s="163"/>
      <c r="S33" s="163"/>
      <c r="T33" s="163"/>
      <c r="U33" s="162"/>
      <c r="V33" s="162"/>
      <c r="W33" s="162"/>
      <c r="X33" s="162"/>
      <c r="Y33" s="162"/>
      <c r="Z33" s="162"/>
      <c r="AA33" s="162"/>
      <c r="AB33" s="162"/>
      <c r="AC33" s="162"/>
      <c r="AD33" s="162"/>
      <c r="AE33" s="162"/>
      <c r="AF33" s="162"/>
      <c r="AG33" s="162"/>
      <c r="AH33" s="162"/>
      <c r="AI33" s="162"/>
      <c r="AJ33" s="162"/>
      <c r="AK33" s="162"/>
    </row>
    <row r="34" spans="1:37" ht="9.75" customHeight="1" x14ac:dyDescent="0.25">
      <c r="A34" s="85"/>
      <c r="B34" s="86"/>
      <c r="C34" s="86"/>
      <c r="D34" s="86"/>
      <c r="E34" s="86"/>
      <c r="F34" s="86"/>
      <c r="G34" s="82"/>
      <c r="H34" s="89"/>
      <c r="I34" s="89"/>
      <c r="J34" s="89"/>
      <c r="K34" s="89"/>
      <c r="L34" s="89"/>
      <c r="M34" s="89"/>
      <c r="O34" s="162"/>
      <c r="P34" s="162"/>
      <c r="Q34" s="162"/>
      <c r="R34" s="163"/>
      <c r="S34" s="163"/>
      <c r="T34" s="163"/>
      <c r="U34" s="162"/>
      <c r="V34" s="162"/>
      <c r="W34" s="162"/>
      <c r="X34" s="162"/>
      <c r="Y34" s="162"/>
      <c r="Z34" s="162"/>
      <c r="AA34" s="162"/>
      <c r="AB34" s="162"/>
      <c r="AC34" s="162"/>
      <c r="AD34" s="162"/>
      <c r="AE34" s="162"/>
      <c r="AF34" s="162"/>
      <c r="AG34" s="162"/>
      <c r="AH34" s="162"/>
      <c r="AI34" s="162"/>
      <c r="AJ34" s="162"/>
      <c r="AK34" s="162"/>
    </row>
    <row r="35" spans="1:37" ht="15" x14ac:dyDescent="0.25">
      <c r="A35" s="85" t="s">
        <v>32</v>
      </c>
      <c r="B35" s="285" t="s">
        <v>74</v>
      </c>
      <c r="C35" s="285"/>
      <c r="D35" s="285"/>
      <c r="E35" s="285"/>
      <c r="F35" s="285"/>
      <c r="G35" s="82"/>
      <c r="H35" s="290"/>
      <c r="I35" s="291"/>
      <c r="J35" s="291"/>
      <c r="K35" s="291"/>
      <c r="L35" s="291"/>
      <c r="M35" s="291"/>
      <c r="O35" s="162"/>
      <c r="P35" s="162"/>
      <c r="Q35" s="162"/>
      <c r="R35" s="163"/>
      <c r="S35" s="163"/>
      <c r="T35" s="163"/>
      <c r="U35" s="162"/>
      <c r="V35" s="162"/>
      <c r="W35" s="162"/>
      <c r="X35" s="162"/>
      <c r="Y35" s="162"/>
      <c r="Z35" s="162"/>
      <c r="AA35" s="162"/>
      <c r="AB35" s="162"/>
      <c r="AC35" s="162"/>
      <c r="AD35" s="162"/>
      <c r="AE35" s="162"/>
      <c r="AF35" s="162"/>
      <c r="AG35" s="162"/>
      <c r="AH35" s="162"/>
      <c r="AI35" s="162"/>
      <c r="AJ35" s="162"/>
      <c r="AK35" s="162"/>
    </row>
    <row r="36" spans="1:37" ht="9.75" customHeight="1" x14ac:dyDescent="0.25">
      <c r="A36" s="85"/>
      <c r="B36" s="90"/>
      <c r="C36" s="90"/>
      <c r="D36" s="90"/>
      <c r="E36" s="90"/>
      <c r="F36" s="90"/>
      <c r="G36" s="82"/>
      <c r="O36" s="162"/>
      <c r="P36" s="162"/>
      <c r="Q36" s="162"/>
      <c r="R36" s="163"/>
      <c r="S36" s="163"/>
      <c r="T36" s="163"/>
      <c r="U36" s="162"/>
      <c r="V36" s="162"/>
      <c r="W36" s="162"/>
      <c r="X36" s="162"/>
      <c r="Y36" s="162"/>
      <c r="Z36" s="162"/>
      <c r="AA36" s="162"/>
      <c r="AB36" s="162"/>
      <c r="AC36" s="162"/>
      <c r="AD36" s="162"/>
      <c r="AE36" s="162"/>
      <c r="AF36" s="162"/>
      <c r="AG36" s="162"/>
      <c r="AH36" s="162"/>
      <c r="AI36" s="162"/>
      <c r="AJ36" s="162"/>
      <c r="AK36" s="162"/>
    </row>
    <row r="37" spans="1:37" ht="15" x14ac:dyDescent="0.25">
      <c r="A37" s="85" t="s">
        <v>33</v>
      </c>
      <c r="B37" s="285" t="s">
        <v>38</v>
      </c>
      <c r="C37" s="285"/>
      <c r="D37" s="285"/>
      <c r="E37" s="285"/>
      <c r="F37" s="285"/>
      <c r="G37" s="82"/>
      <c r="H37" s="309"/>
      <c r="I37" s="309"/>
      <c r="J37" s="309"/>
      <c r="K37" s="309"/>
      <c r="L37" s="309"/>
      <c r="M37" s="309"/>
      <c r="O37" s="162"/>
      <c r="P37" s="162"/>
      <c r="Q37" s="162"/>
      <c r="R37" s="163"/>
      <c r="S37" s="163"/>
      <c r="T37" s="163"/>
      <c r="U37" s="162"/>
      <c r="V37" s="162"/>
      <c r="W37" s="162"/>
      <c r="X37" s="162"/>
      <c r="Y37" s="162"/>
      <c r="Z37" s="162"/>
      <c r="AA37" s="162"/>
      <c r="AB37" s="162"/>
      <c r="AC37" s="162"/>
      <c r="AD37" s="162"/>
      <c r="AE37" s="162"/>
      <c r="AF37" s="162"/>
      <c r="AG37" s="162"/>
      <c r="AH37" s="162"/>
      <c r="AI37" s="162"/>
      <c r="AJ37" s="162"/>
      <c r="AK37" s="162"/>
    </row>
    <row r="38" spans="1:37" s="123" customFormat="1" ht="9.75" customHeight="1" x14ac:dyDescent="0.25">
      <c r="A38" s="118"/>
      <c r="B38" s="194"/>
      <c r="C38" s="194"/>
      <c r="D38" s="194"/>
      <c r="E38" s="194"/>
      <c r="F38" s="194"/>
      <c r="G38" s="109"/>
      <c r="H38" s="195"/>
      <c r="I38" s="195"/>
      <c r="J38" s="195"/>
      <c r="K38" s="195"/>
      <c r="L38" s="195"/>
      <c r="M38" s="195"/>
      <c r="O38" s="196"/>
      <c r="P38" s="196"/>
      <c r="Q38" s="196"/>
      <c r="R38" s="164"/>
      <c r="S38" s="164"/>
      <c r="T38" s="164"/>
      <c r="U38" s="196"/>
      <c r="V38" s="196"/>
      <c r="W38" s="196"/>
      <c r="X38" s="196"/>
      <c r="Y38" s="196"/>
      <c r="Z38" s="196"/>
      <c r="AA38" s="196"/>
      <c r="AB38" s="196"/>
      <c r="AC38" s="196"/>
      <c r="AD38" s="196"/>
      <c r="AE38" s="196"/>
      <c r="AF38" s="196"/>
      <c r="AG38" s="196"/>
      <c r="AH38" s="196"/>
      <c r="AI38" s="196"/>
      <c r="AJ38" s="196"/>
      <c r="AK38" s="196"/>
    </row>
    <row r="39" spans="1:37" ht="15" x14ac:dyDescent="0.25">
      <c r="A39" s="180" t="s">
        <v>33</v>
      </c>
      <c r="B39" s="293" t="s">
        <v>208</v>
      </c>
      <c r="C39" s="285"/>
      <c r="D39" s="285"/>
      <c r="E39" s="285"/>
      <c r="F39" s="285"/>
      <c r="G39" s="82"/>
      <c r="H39" s="294"/>
      <c r="I39" s="294"/>
      <c r="J39" s="294"/>
      <c r="K39" s="294"/>
      <c r="L39" s="294"/>
      <c r="M39" s="294"/>
      <c r="O39" s="162"/>
      <c r="P39" s="162"/>
      <c r="Q39" s="162"/>
      <c r="R39" s="163"/>
      <c r="S39" s="163"/>
      <c r="T39" s="163"/>
      <c r="U39" s="162"/>
      <c r="V39" s="162"/>
      <c r="W39" s="162"/>
      <c r="X39" s="162"/>
      <c r="Y39" s="162"/>
      <c r="Z39" s="162"/>
      <c r="AA39" s="162"/>
      <c r="AB39" s="162"/>
      <c r="AC39" s="162"/>
      <c r="AD39" s="162"/>
      <c r="AE39" s="162"/>
      <c r="AF39" s="162"/>
      <c r="AG39" s="162"/>
      <c r="AH39" s="162"/>
      <c r="AI39" s="162"/>
      <c r="AJ39" s="162"/>
      <c r="AK39" s="162"/>
    </row>
    <row r="40" spans="1:37" ht="9" customHeight="1" x14ac:dyDescent="0.25">
      <c r="A40" s="180"/>
      <c r="B40" s="179"/>
      <c r="C40" s="179"/>
      <c r="D40" s="179"/>
      <c r="E40" s="179"/>
      <c r="F40" s="179"/>
      <c r="G40" s="82"/>
      <c r="H40" s="195"/>
      <c r="I40" s="195"/>
      <c r="J40" s="195"/>
      <c r="K40" s="195"/>
      <c r="L40" s="195"/>
      <c r="M40" s="195"/>
      <c r="O40" s="162"/>
      <c r="P40" s="162"/>
      <c r="Q40" s="162"/>
      <c r="R40" s="163"/>
      <c r="S40" s="163"/>
      <c r="T40" s="163"/>
      <c r="U40" s="162"/>
      <c r="V40" s="162"/>
      <c r="W40" s="162"/>
      <c r="X40" s="162"/>
      <c r="Y40" s="162"/>
      <c r="Z40" s="162"/>
      <c r="AA40" s="162"/>
      <c r="AB40" s="162"/>
      <c r="AC40" s="162"/>
      <c r="AD40" s="162"/>
      <c r="AE40" s="162"/>
      <c r="AF40" s="162"/>
      <c r="AG40" s="162"/>
      <c r="AH40" s="162"/>
      <c r="AI40" s="162"/>
      <c r="AJ40" s="162"/>
      <c r="AK40" s="162"/>
    </row>
    <row r="41" spans="1:37" x14ac:dyDescent="0.25">
      <c r="A41" s="279" t="s">
        <v>147</v>
      </c>
      <c r="B41" s="280"/>
      <c r="C41" s="280"/>
      <c r="D41" s="280"/>
      <c r="E41" s="280"/>
      <c r="F41" s="280"/>
      <c r="G41" s="280"/>
      <c r="H41" s="280"/>
      <c r="I41" s="280"/>
      <c r="J41" s="280"/>
      <c r="K41" s="280"/>
      <c r="L41" s="280"/>
      <c r="M41" s="280"/>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row>
    <row r="42" spans="1:37" ht="24" customHeight="1" x14ac:dyDescent="0.25">
      <c r="A42" s="280"/>
      <c r="B42" s="280"/>
      <c r="C42" s="280"/>
      <c r="D42" s="280"/>
      <c r="E42" s="280"/>
      <c r="F42" s="280"/>
      <c r="G42" s="280"/>
      <c r="H42" s="280"/>
      <c r="I42" s="280"/>
      <c r="J42" s="280"/>
      <c r="K42" s="280"/>
      <c r="L42" s="280"/>
      <c r="M42" s="280"/>
      <c r="O42" s="162"/>
      <c r="P42" s="162"/>
      <c r="Q42" s="162"/>
      <c r="R42" s="163"/>
      <c r="S42" s="163"/>
      <c r="T42" s="163"/>
      <c r="U42" s="163"/>
      <c r="V42" s="163"/>
      <c r="W42" s="163"/>
      <c r="X42" s="163"/>
      <c r="Y42" s="163"/>
      <c r="Z42" s="163"/>
      <c r="AA42" s="163"/>
      <c r="AB42" s="162"/>
      <c r="AC42" s="162"/>
      <c r="AD42" s="162"/>
      <c r="AE42" s="162"/>
      <c r="AF42" s="162"/>
      <c r="AG42" s="162"/>
      <c r="AH42" s="162"/>
      <c r="AI42" s="162"/>
      <c r="AJ42" s="162"/>
      <c r="AK42" s="162"/>
    </row>
    <row r="43" spans="1:37" s="82" customFormat="1" x14ac:dyDescent="0.25">
      <c r="A43" s="81"/>
      <c r="O43" s="166"/>
      <c r="P43" s="166"/>
      <c r="Q43" s="166"/>
      <c r="R43" s="167"/>
      <c r="S43" s="167"/>
      <c r="T43" s="167"/>
      <c r="U43" s="167"/>
      <c r="V43" s="167"/>
      <c r="W43" s="167"/>
      <c r="X43" s="167"/>
      <c r="Y43" s="167"/>
      <c r="Z43" s="167"/>
      <c r="AA43" s="168"/>
      <c r="AB43" s="166"/>
      <c r="AC43" s="166"/>
      <c r="AD43" s="166"/>
      <c r="AE43" s="166"/>
      <c r="AF43" s="166"/>
      <c r="AG43" s="166"/>
      <c r="AH43" s="166"/>
      <c r="AI43" s="166"/>
      <c r="AJ43" s="166"/>
      <c r="AK43" s="166"/>
    </row>
    <row r="44" spans="1:37" s="82" customFormat="1" ht="33" customHeight="1" x14ac:dyDescent="0.2">
      <c r="A44" s="85" t="s">
        <v>20</v>
      </c>
      <c r="B44" s="288" t="s">
        <v>190</v>
      </c>
      <c r="C44" s="288"/>
      <c r="D44" s="288"/>
      <c r="E44" s="288"/>
      <c r="F44" s="288"/>
      <c r="G44" s="288"/>
      <c r="H44" s="288"/>
      <c r="I44" s="288"/>
      <c r="J44" s="288"/>
      <c r="K44" s="288"/>
      <c r="L44" s="288"/>
      <c r="M44" s="207"/>
      <c r="N44" s="92"/>
      <c r="O44" s="181" t="s">
        <v>188</v>
      </c>
      <c r="P44" s="166"/>
      <c r="Q44" s="166"/>
      <c r="R44" s="163"/>
      <c r="S44" s="163"/>
      <c r="T44" s="163"/>
      <c r="U44" s="163"/>
      <c r="V44" s="163"/>
      <c r="W44" s="163"/>
      <c r="X44" s="163"/>
      <c r="Y44" s="163"/>
      <c r="Z44" s="163"/>
      <c r="AA44" s="168"/>
      <c r="AB44" s="166"/>
      <c r="AC44" s="166"/>
      <c r="AD44" s="166"/>
      <c r="AE44" s="166"/>
      <c r="AF44" s="166"/>
      <c r="AG44" s="166"/>
      <c r="AH44" s="166"/>
      <c r="AI44" s="166"/>
      <c r="AJ44" s="166"/>
      <c r="AK44" s="166"/>
    </row>
    <row r="45" spans="1:37" s="82" customFormat="1" ht="18.75" customHeight="1" x14ac:dyDescent="0.25">
      <c r="A45" s="81"/>
      <c r="B45" s="93"/>
      <c r="C45" s="93"/>
      <c r="D45" s="93"/>
      <c r="E45" s="93"/>
      <c r="F45" s="93"/>
      <c r="G45" s="93"/>
      <c r="H45" s="93"/>
      <c r="I45" s="93"/>
      <c r="J45" s="93"/>
      <c r="K45" s="93"/>
      <c r="L45" s="93"/>
      <c r="M45" s="93"/>
      <c r="O45" s="197">
        <v>5</v>
      </c>
      <c r="P45" s="166"/>
      <c r="Q45" s="166"/>
      <c r="R45" s="163"/>
      <c r="S45" s="163"/>
      <c r="T45" s="163"/>
      <c r="U45" s="163"/>
      <c r="V45" s="163"/>
      <c r="W45" s="163"/>
      <c r="X45" s="163"/>
      <c r="Y45" s="163"/>
      <c r="Z45" s="163"/>
      <c r="AA45" s="168"/>
      <c r="AB45" s="166"/>
      <c r="AC45" s="166"/>
      <c r="AD45" s="166"/>
      <c r="AE45" s="166"/>
      <c r="AF45" s="166"/>
      <c r="AG45" s="166"/>
      <c r="AH45" s="166"/>
      <c r="AI45" s="166"/>
      <c r="AJ45" s="166"/>
      <c r="AK45" s="166"/>
    </row>
    <row r="46" spans="1:37" ht="15" x14ac:dyDescent="0.25">
      <c r="B46" s="95"/>
      <c r="C46" s="95"/>
      <c r="D46" s="95"/>
      <c r="E46" s="95"/>
      <c r="F46" s="95"/>
      <c r="G46" s="95"/>
      <c r="H46" s="95"/>
      <c r="I46" s="95"/>
      <c r="J46" s="95"/>
      <c r="K46" s="95"/>
      <c r="L46" s="95"/>
      <c r="M46" s="95"/>
      <c r="N46" s="83"/>
      <c r="O46" s="83"/>
      <c r="P46" s="163"/>
      <c r="Q46" s="162"/>
      <c r="R46" s="163"/>
      <c r="S46" s="163"/>
      <c r="T46" s="163"/>
      <c r="U46" s="163"/>
      <c r="V46" s="163"/>
      <c r="W46" s="163"/>
      <c r="X46" s="163"/>
      <c r="Y46" s="163"/>
      <c r="Z46" s="163"/>
      <c r="AA46" s="163"/>
      <c r="AB46" s="162"/>
      <c r="AC46" s="162"/>
      <c r="AD46" s="162"/>
      <c r="AE46" s="162"/>
      <c r="AF46" s="162"/>
      <c r="AG46" s="162"/>
      <c r="AH46" s="162"/>
      <c r="AI46" s="162"/>
      <c r="AJ46" s="162"/>
      <c r="AK46" s="162"/>
    </row>
    <row r="47" spans="1:37" ht="15" customHeight="1" x14ac:dyDescent="0.25">
      <c r="B47" s="95"/>
      <c r="C47" s="95"/>
      <c r="D47" s="95"/>
      <c r="E47" s="95"/>
      <c r="F47" s="95"/>
      <c r="G47" s="95"/>
      <c r="H47" s="95"/>
      <c r="I47" s="95"/>
      <c r="J47" s="95"/>
      <c r="L47" s="96"/>
      <c r="M47" s="96"/>
      <c r="N47" s="184" t="s">
        <v>189</v>
      </c>
      <c r="O47" s="185"/>
      <c r="P47" s="186"/>
      <c r="Q47" s="162"/>
      <c r="R47" s="163"/>
      <c r="S47" s="163"/>
      <c r="T47" s="163"/>
      <c r="U47" s="163"/>
      <c r="V47" s="163"/>
      <c r="W47" s="163"/>
      <c r="X47" s="163"/>
      <c r="Y47" s="163"/>
      <c r="Z47" s="163"/>
      <c r="AA47" s="163"/>
      <c r="AB47" s="162"/>
      <c r="AC47" s="162"/>
      <c r="AD47" s="162"/>
      <c r="AE47" s="162"/>
      <c r="AF47" s="162"/>
      <c r="AG47" s="162"/>
      <c r="AH47" s="162"/>
      <c r="AI47" s="162"/>
      <c r="AJ47" s="162"/>
      <c r="AK47" s="162"/>
    </row>
    <row r="48" spans="1:37" s="82" customFormat="1" ht="12.75" customHeight="1" x14ac:dyDescent="0.25">
      <c r="A48" s="81"/>
      <c r="N48" s="187"/>
      <c r="O48" s="163"/>
      <c r="P48" s="188"/>
      <c r="Q48" s="166"/>
      <c r="R48" s="168"/>
      <c r="S48" s="168"/>
      <c r="T48" s="168"/>
      <c r="U48" s="168"/>
      <c r="V48" s="168"/>
      <c r="W48" s="168"/>
      <c r="X48" s="168"/>
      <c r="Y48" s="168"/>
      <c r="Z48" s="168"/>
      <c r="AA48" s="168"/>
      <c r="AB48" s="166"/>
      <c r="AC48" s="166"/>
      <c r="AD48" s="166"/>
      <c r="AE48" s="166"/>
      <c r="AF48" s="166"/>
      <c r="AG48" s="166"/>
      <c r="AH48" s="166"/>
      <c r="AI48" s="166"/>
      <c r="AJ48" s="166"/>
      <c r="AK48" s="166"/>
    </row>
    <row r="49" spans="1:37" s="82" customFormat="1" ht="15" customHeight="1" x14ac:dyDescent="0.25">
      <c r="A49" s="81"/>
      <c r="B49" s="310"/>
      <c r="C49" s="310"/>
      <c r="D49" s="310"/>
      <c r="E49" s="310"/>
      <c r="F49" s="278"/>
      <c r="G49" s="278"/>
      <c r="H49" s="278"/>
      <c r="I49" s="278"/>
      <c r="J49" s="278"/>
      <c r="K49" s="278"/>
      <c r="L49" s="278"/>
      <c r="M49" s="278"/>
      <c r="N49" s="187"/>
      <c r="O49" s="163"/>
      <c r="P49" s="188"/>
      <c r="Q49" s="166"/>
      <c r="R49" s="168"/>
      <c r="S49" s="168"/>
      <c r="T49" s="168"/>
      <c r="U49" s="168"/>
      <c r="V49" s="168"/>
      <c r="W49" s="303"/>
      <c r="X49" s="303"/>
      <c r="Y49" s="303"/>
      <c r="Z49" s="168"/>
      <c r="AA49" s="168"/>
      <c r="AB49" s="166"/>
      <c r="AC49" s="166"/>
      <c r="AD49" s="166"/>
      <c r="AE49" s="166"/>
      <c r="AF49" s="166"/>
      <c r="AG49" s="166"/>
      <c r="AH49" s="166"/>
      <c r="AI49" s="166"/>
      <c r="AJ49" s="166"/>
      <c r="AK49" s="166"/>
    </row>
    <row r="50" spans="1:37" s="82" customFormat="1" ht="15" customHeight="1" x14ac:dyDescent="0.25">
      <c r="A50" s="81"/>
      <c r="B50" s="310"/>
      <c r="C50" s="310"/>
      <c r="D50" s="310"/>
      <c r="E50" s="310"/>
      <c r="F50" s="278"/>
      <c r="G50" s="278"/>
      <c r="H50" s="278"/>
      <c r="I50" s="278"/>
      <c r="J50" s="278"/>
      <c r="K50" s="278"/>
      <c r="L50" s="278"/>
      <c r="M50" s="278"/>
      <c r="N50" s="189"/>
      <c r="O50" s="168"/>
      <c r="P50" s="190"/>
      <c r="Q50" s="163"/>
      <c r="R50" s="168"/>
      <c r="S50" s="168"/>
      <c r="T50" s="168"/>
      <c r="U50" s="168"/>
      <c r="V50" s="168"/>
      <c r="W50" s="303"/>
      <c r="X50" s="303"/>
      <c r="Y50" s="303"/>
      <c r="Z50" s="168"/>
      <c r="AA50" s="168"/>
      <c r="AB50" s="166"/>
      <c r="AC50" s="166"/>
      <c r="AD50" s="166"/>
      <c r="AE50" s="166"/>
      <c r="AF50" s="166"/>
      <c r="AG50" s="166"/>
      <c r="AH50" s="166"/>
      <c r="AI50" s="166"/>
      <c r="AJ50" s="166"/>
      <c r="AK50" s="166"/>
    </row>
    <row r="51" spans="1:37" s="82" customFormat="1" ht="15" customHeight="1" x14ac:dyDescent="0.25">
      <c r="A51" s="81"/>
      <c r="B51" s="310"/>
      <c r="C51" s="310"/>
      <c r="D51" s="310"/>
      <c r="E51" s="310"/>
      <c r="F51" s="278"/>
      <c r="G51" s="278"/>
      <c r="H51" s="278"/>
      <c r="I51" s="278"/>
      <c r="J51" s="278"/>
      <c r="K51" s="278"/>
      <c r="L51" s="278"/>
      <c r="M51" s="278"/>
      <c r="N51" s="189"/>
      <c r="O51" s="168"/>
      <c r="P51" s="190"/>
      <c r="Q51" s="163"/>
      <c r="R51" s="168"/>
      <c r="S51" s="168"/>
      <c r="T51" s="168"/>
      <c r="U51" s="168"/>
      <c r="V51" s="168"/>
      <c r="W51" s="303"/>
      <c r="X51" s="303"/>
      <c r="Y51" s="303"/>
      <c r="Z51" s="168"/>
      <c r="AA51" s="168"/>
      <c r="AB51" s="166"/>
      <c r="AC51" s="166"/>
      <c r="AD51" s="166"/>
      <c r="AE51" s="166"/>
      <c r="AF51" s="166"/>
      <c r="AG51" s="166"/>
      <c r="AH51" s="166"/>
      <c r="AI51" s="166"/>
      <c r="AJ51" s="166"/>
      <c r="AK51" s="166"/>
    </row>
    <row r="52" spans="1:37" s="82" customFormat="1" ht="15" customHeight="1" x14ac:dyDescent="0.25">
      <c r="A52" s="81"/>
      <c r="B52" s="310"/>
      <c r="C52" s="310"/>
      <c r="D52" s="310"/>
      <c r="E52" s="310"/>
      <c r="F52" s="278"/>
      <c r="G52" s="278"/>
      <c r="H52" s="278"/>
      <c r="I52" s="278"/>
      <c r="J52" s="278"/>
      <c r="K52" s="278"/>
      <c r="L52" s="278"/>
      <c r="M52" s="278"/>
      <c r="N52" s="189"/>
      <c r="O52" s="168"/>
      <c r="P52" s="190"/>
      <c r="Q52" s="167"/>
      <c r="R52" s="168"/>
      <c r="S52" s="168"/>
      <c r="T52" s="168"/>
      <c r="U52" s="168"/>
      <c r="V52" s="168"/>
      <c r="W52" s="303"/>
      <c r="X52" s="303"/>
      <c r="Y52" s="303"/>
      <c r="Z52" s="168"/>
      <c r="AA52" s="168"/>
      <c r="AB52" s="166"/>
      <c r="AC52" s="166"/>
      <c r="AD52" s="166"/>
      <c r="AE52" s="166"/>
      <c r="AF52" s="166"/>
      <c r="AG52" s="166"/>
      <c r="AH52" s="166"/>
      <c r="AI52" s="166"/>
      <c r="AJ52" s="166"/>
      <c r="AK52" s="166"/>
    </row>
    <row r="53" spans="1:37" s="82" customFormat="1" ht="15" customHeight="1" x14ac:dyDescent="0.25">
      <c r="A53" s="81"/>
      <c r="B53" s="310"/>
      <c r="C53" s="310"/>
      <c r="D53" s="310"/>
      <c r="E53" s="310"/>
      <c r="F53" s="278"/>
      <c r="G53" s="278"/>
      <c r="H53" s="278"/>
      <c r="I53" s="278"/>
      <c r="J53" s="278"/>
      <c r="K53" s="278"/>
      <c r="L53" s="278"/>
      <c r="M53" s="278"/>
      <c r="N53" s="191"/>
      <c r="O53" s="192"/>
      <c r="P53" s="193"/>
      <c r="Q53" s="168"/>
      <c r="R53" s="168"/>
      <c r="S53" s="168"/>
      <c r="T53" s="168"/>
      <c r="U53" s="168"/>
      <c r="V53" s="168"/>
      <c r="W53" s="303"/>
      <c r="X53" s="303"/>
      <c r="Y53" s="303"/>
      <c r="Z53" s="168"/>
      <c r="AA53" s="168"/>
      <c r="AB53" s="166"/>
      <c r="AC53" s="166"/>
      <c r="AD53" s="166"/>
      <c r="AE53" s="166"/>
      <c r="AF53" s="166"/>
      <c r="AG53" s="166"/>
      <c r="AH53" s="166"/>
      <c r="AI53" s="166"/>
      <c r="AJ53" s="166"/>
      <c r="AK53" s="166"/>
    </row>
    <row r="54" spans="1:37" s="82" customFormat="1" ht="10.5" customHeight="1" x14ac:dyDescent="0.25">
      <c r="A54" s="81"/>
      <c r="B54" s="310"/>
      <c r="C54" s="310"/>
      <c r="D54" s="310"/>
      <c r="E54" s="310"/>
      <c r="F54" s="278"/>
      <c r="G54" s="278"/>
      <c r="H54" s="278"/>
      <c r="I54" s="278"/>
      <c r="J54" s="278"/>
      <c r="K54" s="278"/>
      <c r="L54" s="278"/>
      <c r="M54" s="278"/>
      <c r="Q54" s="168"/>
      <c r="R54" s="168"/>
      <c r="S54" s="168"/>
      <c r="T54" s="168"/>
      <c r="U54" s="168"/>
      <c r="V54" s="168"/>
      <c r="W54" s="303"/>
      <c r="X54" s="303"/>
      <c r="Y54" s="303"/>
      <c r="Z54" s="168"/>
      <c r="AA54" s="168"/>
      <c r="AB54" s="166"/>
      <c r="AC54" s="166"/>
      <c r="AD54" s="166"/>
      <c r="AE54" s="166"/>
      <c r="AF54" s="166"/>
      <c r="AG54" s="166"/>
      <c r="AH54" s="166"/>
      <c r="AI54" s="166"/>
      <c r="AJ54" s="166"/>
      <c r="AK54" s="166"/>
    </row>
    <row r="55" spans="1:37" s="82" customFormat="1" x14ac:dyDescent="0.25">
      <c r="A55" s="81"/>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row>
    <row r="56" spans="1:37" s="82" customFormat="1" ht="22.5" customHeight="1" x14ac:dyDescent="0.2">
      <c r="A56" s="85" t="s">
        <v>75</v>
      </c>
      <c r="B56" s="295" t="s">
        <v>191</v>
      </c>
      <c r="C56" s="295"/>
      <c r="D56" s="295"/>
      <c r="E56" s="295"/>
      <c r="F56" s="295"/>
      <c r="G56" s="295"/>
      <c r="H56" s="295"/>
      <c r="I56" s="295"/>
      <c r="J56" s="295"/>
      <c r="K56" s="295"/>
      <c r="L56" s="295"/>
      <c r="M56" s="295"/>
      <c r="N56" s="97"/>
      <c r="O56" s="181" t="s">
        <v>188</v>
      </c>
      <c r="P56" s="166"/>
      <c r="Q56" s="166"/>
      <c r="R56" s="166"/>
      <c r="S56" s="166"/>
      <c r="T56" s="166"/>
      <c r="U56" s="166"/>
      <c r="V56" s="166"/>
      <c r="W56" s="166"/>
      <c r="X56" s="166"/>
      <c r="Y56" s="166"/>
      <c r="Z56" s="166"/>
      <c r="AA56" s="166"/>
      <c r="AB56" s="166"/>
      <c r="AC56" s="166"/>
      <c r="AD56" s="166"/>
      <c r="AE56" s="166"/>
      <c r="AF56" s="166"/>
      <c r="AG56" s="166"/>
      <c r="AH56" s="166"/>
      <c r="AI56" s="166"/>
      <c r="AJ56" s="166"/>
      <c r="AK56" s="166"/>
    </row>
    <row r="57" spans="1:37" ht="18.75" customHeight="1" x14ac:dyDescent="0.25">
      <c r="B57" s="98"/>
      <c r="C57" s="98"/>
      <c r="D57" s="98"/>
      <c r="E57" s="98"/>
      <c r="F57" s="98"/>
      <c r="G57" s="98"/>
      <c r="H57" s="98"/>
      <c r="I57" s="98"/>
      <c r="J57" s="98"/>
      <c r="K57" s="98"/>
      <c r="L57" s="98"/>
      <c r="M57" s="98"/>
      <c r="O57" s="197">
        <v>5</v>
      </c>
      <c r="P57" s="162"/>
      <c r="Q57" s="162"/>
      <c r="R57" s="162"/>
      <c r="S57" s="162"/>
      <c r="T57" s="162"/>
      <c r="U57" s="162"/>
      <c r="V57" s="162"/>
      <c r="W57" s="162"/>
      <c r="X57" s="162"/>
      <c r="Y57" s="162"/>
      <c r="Z57" s="162"/>
      <c r="AA57" s="162"/>
      <c r="AB57" s="162"/>
      <c r="AC57" s="162"/>
      <c r="AD57" s="162"/>
      <c r="AE57" s="162"/>
      <c r="AF57" s="162"/>
      <c r="AG57" s="162"/>
      <c r="AH57" s="162"/>
      <c r="AI57" s="162"/>
      <c r="AJ57" s="162"/>
      <c r="AK57" s="162"/>
    </row>
    <row r="58" spans="1:37" x14ac:dyDescent="0.25">
      <c r="B58" s="98"/>
      <c r="C58" s="98"/>
      <c r="D58" s="98"/>
      <c r="E58" s="98"/>
      <c r="F58" s="98"/>
      <c r="G58" s="98"/>
      <c r="H58" s="98"/>
      <c r="I58" s="98"/>
      <c r="J58" s="98"/>
      <c r="K58" s="98"/>
      <c r="L58" s="98"/>
      <c r="M58" s="98"/>
      <c r="N58" s="83"/>
      <c r="O58" s="83"/>
      <c r="P58" s="163"/>
      <c r="Q58" s="163"/>
      <c r="R58" s="162"/>
      <c r="S58" s="162"/>
      <c r="T58" s="162"/>
      <c r="U58" s="162"/>
      <c r="V58" s="162"/>
      <c r="W58" s="162"/>
      <c r="X58" s="162"/>
      <c r="Y58" s="162"/>
      <c r="Z58" s="162"/>
      <c r="AA58" s="162"/>
      <c r="AB58" s="162"/>
      <c r="AC58" s="162"/>
      <c r="AD58" s="162"/>
      <c r="AE58" s="162"/>
      <c r="AF58" s="162"/>
      <c r="AG58" s="162"/>
      <c r="AH58" s="162"/>
      <c r="AI58" s="162"/>
      <c r="AJ58" s="162"/>
      <c r="AK58" s="162"/>
    </row>
    <row r="59" spans="1:37" s="82" customFormat="1" ht="15" customHeight="1" x14ac:dyDescent="0.25">
      <c r="A59" s="81"/>
      <c r="B59" s="99"/>
      <c r="C59" s="99"/>
      <c r="D59" s="99"/>
      <c r="E59" s="99"/>
      <c r="F59" s="99"/>
      <c r="G59" s="99"/>
      <c r="H59" s="99"/>
      <c r="I59" s="99"/>
      <c r="J59" s="99"/>
      <c r="K59" s="99"/>
      <c r="L59" s="99"/>
      <c r="M59" s="99"/>
      <c r="N59" s="184" t="s">
        <v>189</v>
      </c>
      <c r="O59" s="185"/>
      <c r="P59" s="186"/>
      <c r="Q59" s="168"/>
      <c r="R59" s="166"/>
      <c r="S59" s="166"/>
      <c r="T59" s="166"/>
      <c r="U59" s="166"/>
      <c r="V59" s="166"/>
      <c r="W59" s="166"/>
      <c r="X59" s="166"/>
      <c r="Y59" s="166"/>
      <c r="Z59" s="166"/>
      <c r="AA59" s="166"/>
      <c r="AB59" s="166"/>
      <c r="AC59" s="166"/>
      <c r="AD59" s="166"/>
      <c r="AE59" s="166"/>
      <c r="AF59" s="166"/>
      <c r="AG59" s="166"/>
      <c r="AH59" s="166"/>
      <c r="AI59" s="166"/>
      <c r="AJ59" s="166"/>
      <c r="AK59" s="166"/>
    </row>
    <row r="60" spans="1:37" s="82" customFormat="1" ht="15" customHeight="1" x14ac:dyDescent="0.25">
      <c r="A60" s="81"/>
      <c r="B60" s="302"/>
      <c r="C60" s="302"/>
      <c r="D60" s="302"/>
      <c r="E60" s="302"/>
      <c r="F60" s="311"/>
      <c r="G60" s="311"/>
      <c r="H60" s="311"/>
      <c r="I60" s="311"/>
      <c r="J60" s="278"/>
      <c r="K60" s="278"/>
      <c r="L60" s="278"/>
      <c r="M60" s="278"/>
      <c r="N60" s="189"/>
      <c r="O60" s="91"/>
      <c r="P60" s="198"/>
      <c r="Q60" s="168"/>
      <c r="R60" s="166"/>
      <c r="S60" s="166"/>
      <c r="T60" s="166"/>
      <c r="U60" s="166"/>
      <c r="V60" s="166"/>
      <c r="W60" s="166"/>
      <c r="X60" s="166"/>
      <c r="Y60" s="166"/>
      <c r="Z60" s="166"/>
      <c r="AA60" s="166"/>
      <c r="AB60" s="166"/>
      <c r="AC60" s="166"/>
      <c r="AD60" s="166"/>
      <c r="AE60" s="166"/>
      <c r="AF60" s="166"/>
      <c r="AG60" s="166"/>
      <c r="AH60" s="166"/>
      <c r="AI60" s="166"/>
      <c r="AJ60" s="166"/>
      <c r="AK60" s="166"/>
    </row>
    <row r="61" spans="1:37" s="82" customFormat="1" ht="15" customHeight="1" x14ac:dyDescent="0.25">
      <c r="A61" s="81"/>
      <c r="B61" s="302"/>
      <c r="C61" s="302"/>
      <c r="D61" s="302"/>
      <c r="E61" s="302"/>
      <c r="F61" s="311"/>
      <c r="G61" s="311"/>
      <c r="H61" s="311"/>
      <c r="I61" s="311"/>
      <c r="J61" s="278"/>
      <c r="K61" s="278"/>
      <c r="L61" s="278"/>
      <c r="M61" s="278"/>
      <c r="N61" s="187"/>
      <c r="O61" s="163"/>
      <c r="P61" s="188"/>
      <c r="Q61" s="168"/>
      <c r="R61" s="166"/>
      <c r="S61" s="166"/>
      <c r="T61" s="166"/>
      <c r="U61" s="166"/>
      <c r="V61" s="166"/>
      <c r="W61" s="166"/>
      <c r="X61" s="166"/>
      <c r="Y61" s="166"/>
      <c r="Z61" s="166"/>
      <c r="AA61" s="166"/>
      <c r="AB61" s="166"/>
      <c r="AC61" s="166"/>
      <c r="AD61" s="166"/>
      <c r="AE61" s="166"/>
      <c r="AF61" s="166"/>
      <c r="AG61" s="166"/>
      <c r="AH61" s="166"/>
      <c r="AI61" s="166"/>
      <c r="AJ61" s="166"/>
      <c r="AK61" s="166"/>
    </row>
    <row r="62" spans="1:37" s="82" customFormat="1" x14ac:dyDescent="0.25">
      <c r="A62" s="81"/>
      <c r="B62" s="302"/>
      <c r="C62" s="302"/>
      <c r="D62" s="302"/>
      <c r="E62" s="302"/>
      <c r="F62" s="311"/>
      <c r="G62" s="311"/>
      <c r="H62" s="311"/>
      <c r="I62" s="311"/>
      <c r="J62" s="278"/>
      <c r="K62" s="278"/>
      <c r="L62" s="278"/>
      <c r="M62" s="278"/>
      <c r="N62" s="187"/>
      <c r="O62" s="163"/>
      <c r="P62" s="188"/>
      <c r="Q62" s="168"/>
      <c r="R62" s="166"/>
      <c r="S62" s="166"/>
      <c r="T62" s="166"/>
      <c r="U62" s="166"/>
      <c r="V62" s="166"/>
      <c r="W62" s="166"/>
      <c r="X62" s="166"/>
      <c r="Y62" s="166"/>
      <c r="Z62" s="166"/>
      <c r="AA62" s="166"/>
      <c r="AB62" s="166"/>
      <c r="AC62" s="166"/>
      <c r="AD62" s="166"/>
      <c r="AE62" s="166"/>
      <c r="AF62" s="166"/>
      <c r="AG62" s="166"/>
      <c r="AH62" s="166"/>
      <c r="AI62" s="166"/>
      <c r="AJ62" s="166"/>
      <c r="AK62" s="166"/>
    </row>
    <row r="63" spans="1:37" s="82" customFormat="1" ht="15" customHeight="1" x14ac:dyDescent="0.25">
      <c r="A63" s="81"/>
      <c r="B63" s="302"/>
      <c r="C63" s="302"/>
      <c r="D63" s="302"/>
      <c r="E63" s="302"/>
      <c r="F63" s="311"/>
      <c r="G63" s="311"/>
      <c r="H63" s="311"/>
      <c r="I63" s="311"/>
      <c r="J63" s="278"/>
      <c r="K63" s="278"/>
      <c r="L63" s="278"/>
      <c r="M63" s="278"/>
      <c r="N63" s="187"/>
      <c r="O63" s="163"/>
      <c r="P63" s="188"/>
      <c r="Q63" s="168"/>
      <c r="R63" s="166"/>
      <c r="S63" s="166"/>
      <c r="T63" s="166"/>
      <c r="U63" s="166"/>
      <c r="V63" s="166"/>
      <c r="W63" s="166"/>
      <c r="X63" s="166"/>
      <c r="Y63" s="166"/>
      <c r="Z63" s="166"/>
      <c r="AA63" s="166"/>
      <c r="AB63" s="166"/>
      <c r="AC63" s="166"/>
      <c r="AD63" s="166"/>
      <c r="AE63" s="166"/>
      <c r="AF63" s="166"/>
      <c r="AG63" s="166"/>
      <c r="AH63" s="166"/>
      <c r="AI63" s="166"/>
      <c r="AJ63" s="166"/>
      <c r="AK63" s="166"/>
    </row>
    <row r="64" spans="1:37" s="82" customFormat="1" ht="33.75" customHeight="1" x14ac:dyDescent="0.25">
      <c r="A64" s="81"/>
      <c r="B64" s="302"/>
      <c r="C64" s="302"/>
      <c r="D64" s="302"/>
      <c r="E64" s="302"/>
      <c r="F64" s="311"/>
      <c r="G64" s="311"/>
      <c r="H64" s="311"/>
      <c r="I64" s="311"/>
      <c r="J64" s="278"/>
      <c r="K64" s="278"/>
      <c r="L64" s="278"/>
      <c r="M64" s="278"/>
      <c r="N64" s="191"/>
      <c r="O64" s="202"/>
      <c r="P64" s="203"/>
      <c r="Q64" s="168"/>
      <c r="R64" s="166"/>
      <c r="S64" s="166"/>
      <c r="T64" s="166"/>
      <c r="U64" s="166"/>
      <c r="V64" s="166"/>
      <c r="W64" s="166"/>
      <c r="X64" s="166"/>
      <c r="Y64" s="166"/>
      <c r="Z64" s="166"/>
      <c r="AA64" s="166"/>
      <c r="AB64" s="166"/>
      <c r="AC64" s="166"/>
      <c r="AD64" s="166"/>
      <c r="AE64" s="166"/>
      <c r="AF64" s="166"/>
      <c r="AG64" s="166"/>
      <c r="AH64" s="166"/>
      <c r="AI64" s="166"/>
      <c r="AJ64" s="166"/>
      <c r="AK64" s="166"/>
    </row>
    <row r="65" spans="1:37" s="82" customFormat="1" ht="8.25" customHeight="1" x14ac:dyDescent="0.25">
      <c r="A65" s="81"/>
      <c r="B65" s="296" t="s">
        <v>15</v>
      </c>
      <c r="C65" s="296"/>
      <c r="D65" s="296"/>
      <c r="E65" s="296"/>
      <c r="F65" s="296"/>
      <c r="G65" s="296"/>
      <c r="H65" s="296"/>
      <c r="I65" s="296"/>
      <c r="J65" s="296"/>
      <c r="K65" s="296"/>
      <c r="L65" s="296"/>
      <c r="M65" s="176"/>
      <c r="N65" s="91"/>
      <c r="O65" s="168"/>
      <c r="P65" s="168"/>
      <c r="Q65" s="168"/>
      <c r="R65" s="166"/>
      <c r="S65" s="166"/>
      <c r="T65" s="166"/>
      <c r="U65" s="166"/>
      <c r="V65" s="166"/>
      <c r="W65" s="166"/>
      <c r="X65" s="166"/>
      <c r="Y65" s="166"/>
      <c r="Z65" s="166"/>
      <c r="AA65" s="166"/>
      <c r="AB65" s="166"/>
      <c r="AC65" s="166"/>
      <c r="AD65" s="166"/>
      <c r="AE65" s="166"/>
      <c r="AF65" s="166"/>
      <c r="AG65" s="166"/>
      <c r="AH65" s="166"/>
      <c r="AI65" s="166"/>
      <c r="AJ65" s="166"/>
      <c r="AK65" s="166"/>
    </row>
    <row r="66" spans="1:37" s="82" customFormat="1" ht="30" customHeight="1" x14ac:dyDescent="0.2">
      <c r="A66" s="85" t="s">
        <v>76</v>
      </c>
      <c r="B66" s="296"/>
      <c r="C66" s="296"/>
      <c r="D66" s="296"/>
      <c r="E66" s="296"/>
      <c r="F66" s="296"/>
      <c r="G66" s="296"/>
      <c r="H66" s="296"/>
      <c r="I66" s="296"/>
      <c r="J66" s="296"/>
      <c r="K66" s="296"/>
      <c r="L66" s="296"/>
      <c r="M66" s="97"/>
      <c r="N66" s="92"/>
      <c r="O66" s="181" t="s">
        <v>188</v>
      </c>
      <c r="P66" s="166"/>
      <c r="Q66" s="166"/>
      <c r="R66" s="166"/>
      <c r="S66" s="166"/>
      <c r="T66" s="166"/>
      <c r="U66" s="166"/>
      <c r="V66" s="166"/>
      <c r="W66" s="166"/>
      <c r="X66" s="166"/>
      <c r="Y66" s="166"/>
      <c r="Z66" s="166"/>
      <c r="AA66" s="166"/>
      <c r="AB66" s="166"/>
      <c r="AC66" s="166"/>
      <c r="AD66" s="166"/>
      <c r="AE66" s="166"/>
      <c r="AF66" s="166"/>
      <c r="AG66" s="166"/>
      <c r="AH66" s="166"/>
      <c r="AI66" s="166"/>
      <c r="AJ66" s="166"/>
      <c r="AK66" s="166"/>
    </row>
    <row r="67" spans="1:37" ht="20.25" customHeight="1" x14ac:dyDescent="0.25">
      <c r="O67" s="197">
        <v>5</v>
      </c>
      <c r="P67" s="162"/>
      <c r="Q67" s="162"/>
      <c r="R67" s="162"/>
      <c r="S67" s="162"/>
      <c r="T67" s="162"/>
      <c r="U67" s="162"/>
      <c r="V67" s="162"/>
      <c r="W67" s="162"/>
      <c r="X67" s="162"/>
      <c r="Y67" s="162"/>
      <c r="Z67" s="162"/>
      <c r="AA67" s="162"/>
      <c r="AB67" s="162"/>
      <c r="AC67" s="162"/>
      <c r="AD67" s="162"/>
      <c r="AE67" s="162"/>
      <c r="AF67" s="162"/>
      <c r="AG67" s="162"/>
      <c r="AH67" s="162"/>
      <c r="AI67" s="162"/>
      <c r="AJ67" s="162"/>
      <c r="AK67" s="162"/>
    </row>
    <row r="68" spans="1:37" x14ac:dyDescent="0.25">
      <c r="Q68" s="162"/>
      <c r="R68" s="162"/>
      <c r="S68" s="162"/>
      <c r="T68" s="162"/>
      <c r="U68" s="162"/>
      <c r="V68" s="162"/>
      <c r="W68" s="162"/>
      <c r="X68" s="162"/>
      <c r="Y68" s="162"/>
      <c r="Z68" s="162"/>
      <c r="AA68" s="162"/>
      <c r="AB68" s="162"/>
      <c r="AC68" s="162"/>
      <c r="AD68" s="162"/>
      <c r="AE68" s="162"/>
      <c r="AF68" s="162"/>
      <c r="AG68" s="162"/>
      <c r="AH68" s="162"/>
      <c r="AI68" s="162"/>
      <c r="AJ68" s="162"/>
      <c r="AK68" s="162"/>
    </row>
    <row r="69" spans="1:37" x14ac:dyDescent="0.25">
      <c r="N69" s="184" t="s">
        <v>189</v>
      </c>
      <c r="O69" s="204"/>
      <c r="P69" s="205"/>
      <c r="Q69" s="162"/>
      <c r="R69" s="162"/>
      <c r="S69" s="162"/>
      <c r="T69" s="162"/>
      <c r="U69" s="162"/>
      <c r="V69" s="162"/>
      <c r="W69" s="162"/>
      <c r="X69" s="162"/>
      <c r="Y69" s="162"/>
      <c r="Z69" s="162"/>
      <c r="AA69" s="162"/>
      <c r="AB69" s="162"/>
      <c r="AC69" s="162"/>
      <c r="AD69" s="162"/>
      <c r="AE69" s="162"/>
      <c r="AF69" s="162"/>
      <c r="AG69" s="162"/>
      <c r="AH69" s="162"/>
      <c r="AI69" s="162"/>
      <c r="AJ69" s="162"/>
      <c r="AK69" s="162"/>
    </row>
    <row r="70" spans="1:37" s="82" customFormat="1" ht="14.25" customHeight="1" x14ac:dyDescent="0.25">
      <c r="A70" s="81"/>
      <c r="B70" s="281"/>
      <c r="C70" s="281"/>
      <c r="D70" s="281"/>
      <c r="E70" s="281"/>
      <c r="F70" s="281"/>
      <c r="G70" s="281"/>
      <c r="H70" s="281"/>
      <c r="I70" s="281"/>
      <c r="J70" s="298"/>
      <c r="K70" s="298"/>
      <c r="L70" s="298"/>
      <c r="M70" s="298"/>
      <c r="N70" s="189"/>
      <c r="O70" s="167"/>
      <c r="P70" s="188"/>
      <c r="Q70" s="166"/>
      <c r="R70" s="166"/>
      <c r="S70" s="166"/>
      <c r="T70" s="166"/>
      <c r="U70" s="166"/>
      <c r="V70" s="166"/>
      <c r="W70" s="166"/>
      <c r="X70" s="166"/>
      <c r="Y70" s="166"/>
      <c r="Z70" s="166"/>
      <c r="AA70" s="166"/>
      <c r="AB70" s="166"/>
      <c r="AC70" s="166"/>
      <c r="AD70" s="166"/>
      <c r="AE70" s="166"/>
      <c r="AF70" s="166"/>
      <c r="AG70" s="166"/>
      <c r="AH70" s="166"/>
      <c r="AI70" s="166"/>
      <c r="AJ70" s="166"/>
      <c r="AK70" s="166"/>
    </row>
    <row r="71" spans="1:37" s="82" customFormat="1" x14ac:dyDescent="0.25">
      <c r="A71" s="81"/>
      <c r="B71" s="281"/>
      <c r="C71" s="281"/>
      <c r="D71" s="281"/>
      <c r="E71" s="281"/>
      <c r="F71" s="281"/>
      <c r="G71" s="281"/>
      <c r="H71" s="281"/>
      <c r="I71" s="281"/>
      <c r="J71" s="298"/>
      <c r="K71" s="298"/>
      <c r="L71" s="298"/>
      <c r="M71" s="298"/>
      <c r="N71" s="187"/>
      <c r="O71" s="163"/>
      <c r="P71" s="188"/>
      <c r="Q71" s="166"/>
      <c r="R71" s="166"/>
      <c r="S71" s="166"/>
      <c r="T71" s="166"/>
      <c r="U71" s="166"/>
      <c r="V71" s="166"/>
      <c r="W71" s="166"/>
      <c r="X71" s="166"/>
      <c r="Y71" s="166"/>
      <c r="Z71" s="166"/>
      <c r="AA71" s="166"/>
      <c r="AB71" s="166"/>
      <c r="AC71" s="166"/>
      <c r="AD71" s="166"/>
      <c r="AE71" s="166"/>
      <c r="AF71" s="166"/>
      <c r="AG71" s="166"/>
      <c r="AH71" s="166"/>
      <c r="AI71" s="166"/>
      <c r="AJ71" s="166"/>
      <c r="AK71" s="166"/>
    </row>
    <row r="72" spans="1:37" s="82" customFormat="1" x14ac:dyDescent="0.25">
      <c r="A72" s="81"/>
      <c r="B72" s="281"/>
      <c r="C72" s="281"/>
      <c r="D72" s="281"/>
      <c r="E72" s="281"/>
      <c r="F72" s="281"/>
      <c r="G72" s="281"/>
      <c r="H72" s="281"/>
      <c r="I72" s="281"/>
      <c r="J72" s="298"/>
      <c r="K72" s="298"/>
      <c r="L72" s="298"/>
      <c r="M72" s="298"/>
      <c r="N72" s="187"/>
      <c r="O72" s="163"/>
      <c r="P72" s="188"/>
      <c r="Q72" s="166"/>
      <c r="R72" s="166"/>
      <c r="S72" s="166"/>
      <c r="T72" s="166"/>
      <c r="U72" s="166"/>
      <c r="V72" s="166"/>
      <c r="W72" s="166"/>
      <c r="X72" s="166"/>
      <c r="Y72" s="166"/>
      <c r="Z72" s="166"/>
      <c r="AA72" s="166"/>
      <c r="AB72" s="166"/>
      <c r="AC72" s="166"/>
      <c r="AD72" s="166"/>
      <c r="AE72" s="166"/>
      <c r="AF72" s="166"/>
      <c r="AG72" s="166"/>
      <c r="AH72" s="166"/>
      <c r="AI72" s="166"/>
      <c r="AJ72" s="166"/>
      <c r="AK72" s="166"/>
    </row>
    <row r="73" spans="1:37" s="82" customFormat="1" x14ac:dyDescent="0.25">
      <c r="A73" s="81"/>
      <c r="B73" s="281"/>
      <c r="C73" s="281"/>
      <c r="D73" s="281"/>
      <c r="E73" s="281"/>
      <c r="F73" s="281"/>
      <c r="G73" s="281"/>
      <c r="H73" s="281"/>
      <c r="I73" s="281"/>
      <c r="J73" s="298"/>
      <c r="K73" s="298"/>
      <c r="L73" s="298"/>
      <c r="M73" s="298"/>
      <c r="N73" s="187"/>
      <c r="O73" s="163"/>
      <c r="P73" s="188"/>
      <c r="Q73" s="166"/>
      <c r="R73" s="166"/>
      <c r="S73" s="166"/>
      <c r="T73" s="166"/>
      <c r="U73" s="166"/>
      <c r="V73" s="166"/>
      <c r="W73" s="166"/>
      <c r="X73" s="166"/>
      <c r="Y73" s="166"/>
      <c r="Z73" s="166"/>
      <c r="AA73" s="166"/>
      <c r="AB73" s="166"/>
      <c r="AC73" s="166"/>
      <c r="AD73" s="166"/>
      <c r="AE73" s="166"/>
      <c r="AF73" s="166"/>
      <c r="AG73" s="166"/>
      <c r="AH73" s="166"/>
      <c r="AI73" s="166"/>
      <c r="AJ73" s="166"/>
      <c r="AK73" s="166"/>
    </row>
    <row r="74" spans="1:37" s="82" customFormat="1" ht="15.75" customHeight="1" x14ac:dyDescent="0.25">
      <c r="A74" s="81"/>
      <c r="B74" s="281"/>
      <c r="C74" s="281"/>
      <c r="D74" s="281"/>
      <c r="E74" s="281"/>
      <c r="F74" s="281"/>
      <c r="G74" s="281"/>
      <c r="H74" s="281"/>
      <c r="I74" s="281"/>
      <c r="J74" s="298"/>
      <c r="K74" s="298"/>
      <c r="L74" s="298"/>
      <c r="M74" s="298"/>
      <c r="N74" s="199"/>
      <c r="O74" s="200"/>
      <c r="P74" s="201"/>
      <c r="Q74" s="166"/>
      <c r="R74" s="166"/>
      <c r="S74" s="166"/>
      <c r="T74" s="166"/>
      <c r="U74" s="166"/>
      <c r="V74" s="166"/>
      <c r="W74" s="166"/>
      <c r="X74" s="166"/>
      <c r="Y74" s="166"/>
      <c r="Z74" s="166"/>
      <c r="AA74" s="166"/>
      <c r="AB74" s="166"/>
      <c r="AC74" s="166"/>
      <c r="AD74" s="166"/>
      <c r="AE74" s="166"/>
      <c r="AF74" s="166"/>
      <c r="AG74" s="166"/>
      <c r="AH74" s="166"/>
      <c r="AI74" s="166"/>
      <c r="AJ74" s="166"/>
      <c r="AK74" s="166"/>
    </row>
    <row r="75" spans="1:37" s="82" customFormat="1" ht="14.25" customHeight="1" x14ac:dyDescent="0.25">
      <c r="A75" s="81"/>
      <c r="B75" s="281"/>
      <c r="C75" s="281"/>
      <c r="D75" s="281"/>
      <c r="E75" s="281"/>
      <c r="F75" s="100"/>
      <c r="G75" s="100"/>
      <c r="H75" s="100"/>
      <c r="I75" s="100"/>
      <c r="J75" s="100"/>
      <c r="K75" s="101"/>
      <c r="L75" s="101"/>
      <c r="M75" s="101"/>
      <c r="N75" s="83"/>
      <c r="O75" s="163"/>
      <c r="P75" s="163"/>
      <c r="Q75" s="166"/>
      <c r="R75" s="166"/>
      <c r="S75" s="166"/>
      <c r="T75" s="166"/>
      <c r="U75" s="166"/>
      <c r="V75" s="166"/>
      <c r="W75" s="166"/>
      <c r="X75" s="166"/>
      <c r="Y75" s="166"/>
      <c r="Z75" s="166"/>
      <c r="AA75" s="166"/>
      <c r="AB75" s="166"/>
      <c r="AC75" s="166"/>
      <c r="AD75" s="166"/>
      <c r="AE75" s="166"/>
      <c r="AF75" s="166"/>
      <c r="AG75" s="166"/>
      <c r="AH75" s="166"/>
      <c r="AI75" s="166"/>
      <c r="AJ75" s="166"/>
      <c r="AK75" s="166"/>
    </row>
    <row r="76" spans="1:37" ht="69.75" customHeight="1" x14ac:dyDescent="0.2">
      <c r="A76" s="85" t="s">
        <v>77</v>
      </c>
      <c r="B76" s="297" t="s">
        <v>9</v>
      </c>
      <c r="C76" s="297"/>
      <c r="D76" s="297"/>
      <c r="E76" s="297"/>
      <c r="F76" s="297"/>
      <c r="G76" s="297"/>
      <c r="H76" s="297"/>
      <c r="I76" s="297"/>
      <c r="J76" s="297"/>
      <c r="K76" s="297"/>
      <c r="L76" s="297"/>
      <c r="M76" s="297"/>
      <c r="N76" s="91"/>
      <c r="O76" s="181" t="s">
        <v>188</v>
      </c>
      <c r="P76" s="168"/>
      <c r="Q76" s="162"/>
      <c r="R76" s="162"/>
      <c r="S76" s="162"/>
      <c r="T76" s="162"/>
      <c r="U76" s="162"/>
      <c r="V76" s="162"/>
      <c r="W76" s="162"/>
      <c r="X76" s="162"/>
      <c r="Y76" s="162"/>
      <c r="Z76" s="162"/>
      <c r="AA76" s="162"/>
      <c r="AB76" s="162"/>
      <c r="AC76" s="162"/>
      <c r="AD76" s="162"/>
      <c r="AE76" s="162"/>
      <c r="AF76" s="162"/>
      <c r="AG76" s="162"/>
      <c r="AH76" s="162"/>
      <c r="AI76" s="162"/>
      <c r="AJ76" s="162"/>
      <c r="AK76" s="162"/>
    </row>
    <row r="77" spans="1:37" ht="18.75" customHeight="1" x14ac:dyDescent="0.25">
      <c r="N77" s="102"/>
      <c r="O77" s="197">
        <v>5</v>
      </c>
      <c r="P77" s="169"/>
      <c r="Q77" s="162"/>
      <c r="R77" s="162"/>
      <c r="S77" s="162"/>
      <c r="T77" s="162"/>
      <c r="U77" s="162"/>
      <c r="V77" s="162"/>
      <c r="W77" s="162"/>
      <c r="X77" s="162"/>
      <c r="Y77" s="162"/>
      <c r="Z77" s="162"/>
      <c r="AA77" s="162"/>
      <c r="AB77" s="162"/>
      <c r="AC77" s="162"/>
      <c r="AD77" s="162"/>
      <c r="AE77" s="162"/>
      <c r="AF77" s="162"/>
      <c r="AG77" s="162"/>
      <c r="AH77" s="162"/>
      <c r="AI77" s="162"/>
      <c r="AJ77" s="162"/>
      <c r="AK77" s="162"/>
    </row>
    <row r="78" spans="1:37" ht="17.25" customHeight="1" x14ac:dyDescent="0.25">
      <c r="N78" s="102"/>
      <c r="O78" s="169"/>
      <c r="P78" s="169"/>
      <c r="Q78" s="162"/>
      <c r="R78" s="162"/>
      <c r="S78" s="162"/>
      <c r="T78" s="162"/>
      <c r="U78" s="162"/>
      <c r="V78" s="162"/>
      <c r="W78" s="162"/>
      <c r="X78" s="162"/>
      <c r="Y78" s="162"/>
      <c r="Z78" s="162"/>
      <c r="AA78" s="162"/>
      <c r="AB78" s="162"/>
      <c r="AC78" s="162"/>
      <c r="AD78" s="162"/>
      <c r="AE78" s="162"/>
      <c r="AF78" s="162"/>
      <c r="AG78" s="162"/>
      <c r="AH78" s="162"/>
      <c r="AI78" s="162"/>
      <c r="AJ78" s="162"/>
      <c r="AK78" s="162"/>
    </row>
    <row r="79" spans="1:37" ht="17.25" customHeight="1" x14ac:dyDescent="0.25">
      <c r="N79" s="184" t="s">
        <v>189</v>
      </c>
      <c r="O79" s="204"/>
      <c r="P79" s="205"/>
      <c r="Q79" s="162"/>
      <c r="R79" s="162"/>
      <c r="S79" s="162"/>
      <c r="T79" s="162"/>
      <c r="U79" s="162"/>
      <c r="V79" s="162"/>
      <c r="W79" s="162"/>
      <c r="X79" s="162"/>
      <c r="Y79" s="162"/>
      <c r="Z79" s="162"/>
      <c r="AA79" s="162"/>
      <c r="AB79" s="162"/>
      <c r="AC79" s="162"/>
      <c r="AD79" s="162"/>
      <c r="AE79" s="162"/>
      <c r="AF79" s="162"/>
      <c r="AG79" s="162"/>
      <c r="AH79" s="162"/>
      <c r="AI79" s="162"/>
      <c r="AJ79" s="162"/>
      <c r="AK79" s="162"/>
    </row>
    <row r="80" spans="1:37" s="82" customFormat="1" ht="14.25" customHeight="1" x14ac:dyDescent="0.25">
      <c r="A80" s="81"/>
      <c r="B80" s="312"/>
      <c r="C80" s="313"/>
      <c r="D80" s="313"/>
      <c r="E80" s="313"/>
      <c r="F80" s="281"/>
      <c r="G80" s="281"/>
      <c r="H80" s="281"/>
      <c r="I80" s="281"/>
      <c r="J80" s="281"/>
      <c r="K80" s="281"/>
      <c r="L80" s="281"/>
      <c r="M80" s="281"/>
      <c r="N80" s="189"/>
      <c r="O80" s="167"/>
      <c r="P80" s="188"/>
      <c r="Q80" s="178"/>
      <c r="R80" s="178"/>
      <c r="S80" s="170"/>
      <c r="T80" s="166"/>
      <c r="U80" s="166"/>
      <c r="V80" s="166"/>
      <c r="W80" s="166"/>
      <c r="X80" s="166"/>
      <c r="Y80" s="166"/>
      <c r="Z80" s="166"/>
      <c r="AA80" s="166"/>
      <c r="AB80" s="166"/>
      <c r="AC80" s="166"/>
      <c r="AD80" s="166"/>
      <c r="AE80" s="166"/>
      <c r="AF80" s="166"/>
      <c r="AG80" s="166"/>
      <c r="AH80" s="166"/>
      <c r="AI80" s="166"/>
      <c r="AJ80" s="166"/>
      <c r="AK80" s="166"/>
    </row>
    <row r="81" spans="1:37" s="82" customFormat="1" ht="14.25" customHeight="1" x14ac:dyDescent="0.25">
      <c r="A81" s="81"/>
      <c r="B81" s="313"/>
      <c r="C81" s="313"/>
      <c r="D81" s="313"/>
      <c r="E81" s="313"/>
      <c r="F81" s="281"/>
      <c r="G81" s="281"/>
      <c r="H81" s="281"/>
      <c r="I81" s="281"/>
      <c r="J81" s="281"/>
      <c r="K81" s="281"/>
      <c r="L81" s="281"/>
      <c r="M81" s="281"/>
      <c r="N81" s="187"/>
      <c r="O81" s="163"/>
      <c r="P81" s="188"/>
      <c r="Q81" s="178"/>
      <c r="R81" s="178"/>
      <c r="S81" s="170"/>
      <c r="T81" s="166"/>
      <c r="U81" s="166"/>
      <c r="V81" s="166"/>
      <c r="W81" s="166"/>
      <c r="X81" s="166"/>
      <c r="Y81" s="166"/>
      <c r="Z81" s="166"/>
      <c r="AA81" s="166"/>
      <c r="AB81" s="166"/>
      <c r="AC81" s="166"/>
      <c r="AD81" s="166"/>
      <c r="AE81" s="166"/>
      <c r="AF81" s="166"/>
      <c r="AG81" s="166"/>
      <c r="AH81" s="166"/>
      <c r="AI81" s="166"/>
      <c r="AJ81" s="166"/>
      <c r="AK81" s="166"/>
    </row>
    <row r="82" spans="1:37" s="82" customFormat="1" ht="14.25" customHeight="1" x14ac:dyDescent="0.25">
      <c r="A82" s="81"/>
      <c r="B82" s="313"/>
      <c r="C82" s="313"/>
      <c r="D82" s="313"/>
      <c r="E82" s="313"/>
      <c r="F82" s="281"/>
      <c r="G82" s="281"/>
      <c r="H82" s="281"/>
      <c r="I82" s="281"/>
      <c r="J82" s="281"/>
      <c r="K82" s="281"/>
      <c r="L82" s="281"/>
      <c r="M82" s="281"/>
      <c r="N82" s="187"/>
      <c r="O82" s="163"/>
      <c r="P82" s="188"/>
      <c r="Q82" s="178"/>
      <c r="R82" s="178"/>
      <c r="S82" s="170"/>
      <c r="T82" s="166"/>
      <c r="U82" s="166"/>
      <c r="V82" s="166"/>
      <c r="W82" s="166"/>
      <c r="X82" s="166"/>
      <c r="Y82" s="166"/>
      <c r="Z82" s="166"/>
      <c r="AA82" s="166"/>
      <c r="AB82" s="166"/>
      <c r="AC82" s="166"/>
      <c r="AD82" s="166"/>
      <c r="AE82" s="166"/>
      <c r="AF82" s="166"/>
      <c r="AG82" s="166"/>
      <c r="AH82" s="166"/>
      <c r="AI82" s="166"/>
      <c r="AJ82" s="166"/>
      <c r="AK82" s="166"/>
    </row>
    <row r="83" spans="1:37" s="82" customFormat="1" ht="14.25" customHeight="1" x14ac:dyDescent="0.25">
      <c r="A83" s="81"/>
      <c r="B83" s="313"/>
      <c r="C83" s="313"/>
      <c r="D83" s="313"/>
      <c r="E83" s="313"/>
      <c r="F83" s="281"/>
      <c r="G83" s="281"/>
      <c r="H83" s="281"/>
      <c r="I83" s="281"/>
      <c r="J83" s="281"/>
      <c r="K83" s="281"/>
      <c r="L83" s="281"/>
      <c r="M83" s="281"/>
      <c r="N83" s="187"/>
      <c r="O83" s="163"/>
      <c r="P83" s="188"/>
      <c r="Q83" s="178"/>
      <c r="R83" s="178"/>
      <c r="S83" s="170"/>
      <c r="T83" s="166"/>
      <c r="U83" s="166"/>
      <c r="V83" s="166"/>
      <c r="W83" s="166"/>
      <c r="X83" s="166"/>
      <c r="Y83" s="166"/>
      <c r="Z83" s="166"/>
      <c r="AA83" s="166"/>
      <c r="AB83" s="166"/>
      <c r="AC83" s="166"/>
      <c r="AD83" s="166"/>
      <c r="AE83" s="166"/>
      <c r="AF83" s="166"/>
      <c r="AG83" s="166"/>
      <c r="AH83" s="166"/>
      <c r="AI83" s="166"/>
      <c r="AJ83" s="166"/>
      <c r="AK83" s="166"/>
    </row>
    <row r="84" spans="1:37" s="82" customFormat="1" ht="14.25" customHeight="1" x14ac:dyDescent="0.25">
      <c r="A84" s="81"/>
      <c r="B84" s="314"/>
      <c r="C84" s="314"/>
      <c r="D84" s="314"/>
      <c r="E84" s="314"/>
      <c r="F84" s="281"/>
      <c r="G84" s="281"/>
      <c r="H84" s="281"/>
      <c r="I84" s="281"/>
      <c r="J84" s="281"/>
      <c r="K84" s="281"/>
      <c r="L84" s="281"/>
      <c r="M84" s="281"/>
      <c r="N84" s="199"/>
      <c r="O84" s="200"/>
      <c r="P84" s="201"/>
      <c r="Q84" s="178"/>
      <c r="R84" s="178"/>
      <c r="S84" s="170"/>
      <c r="T84" s="166"/>
      <c r="U84" s="166"/>
      <c r="V84" s="166"/>
      <c r="W84" s="166"/>
      <c r="X84" s="166"/>
      <c r="Y84" s="166"/>
      <c r="Z84" s="166"/>
      <c r="AA84" s="166"/>
      <c r="AB84" s="166"/>
      <c r="AC84" s="166"/>
      <c r="AD84" s="166"/>
      <c r="AE84" s="166"/>
      <c r="AF84" s="166"/>
      <c r="AG84" s="166"/>
      <c r="AH84" s="166"/>
      <c r="AI84" s="166"/>
      <c r="AJ84" s="166"/>
      <c r="AK84" s="166"/>
    </row>
    <row r="85" spans="1:37" s="82" customFormat="1" ht="53.25" customHeight="1" x14ac:dyDescent="0.25">
      <c r="A85" s="81"/>
      <c r="B85" s="314"/>
      <c r="C85" s="314"/>
      <c r="D85" s="314"/>
      <c r="E85" s="314"/>
      <c r="F85" s="281"/>
      <c r="G85" s="281"/>
      <c r="H85" s="281"/>
      <c r="I85" s="281"/>
      <c r="J85" s="281"/>
      <c r="K85" s="281"/>
      <c r="L85" s="281"/>
      <c r="M85" s="281"/>
      <c r="N85" s="83"/>
      <c r="O85" s="163"/>
      <c r="P85" s="163"/>
      <c r="Q85" s="178"/>
      <c r="R85" s="178"/>
      <c r="S85" s="170"/>
      <c r="T85" s="166"/>
      <c r="U85" s="166"/>
      <c r="V85" s="166"/>
      <c r="W85" s="166"/>
      <c r="X85" s="166"/>
      <c r="Y85" s="166"/>
      <c r="Z85" s="166"/>
      <c r="AA85" s="166"/>
      <c r="AB85" s="166"/>
      <c r="AC85" s="166"/>
      <c r="AD85" s="166"/>
      <c r="AE85" s="166"/>
      <c r="AF85" s="166"/>
      <c r="AG85" s="166"/>
      <c r="AH85" s="166"/>
      <c r="AI85" s="166"/>
      <c r="AJ85" s="166"/>
      <c r="AK85" s="166"/>
    </row>
    <row r="86" spans="1:37" s="82" customFormat="1" ht="15" customHeight="1" x14ac:dyDescent="0.25">
      <c r="A86" s="81"/>
      <c r="B86" s="104"/>
      <c r="C86" s="104"/>
      <c r="D86" s="104"/>
      <c r="E86" s="104"/>
      <c r="F86" s="100"/>
      <c r="G86" s="100"/>
      <c r="H86" s="100"/>
      <c r="I86" s="100"/>
      <c r="J86" s="100"/>
      <c r="K86" s="100"/>
      <c r="L86" s="100"/>
      <c r="M86" s="100"/>
      <c r="N86" s="105"/>
      <c r="O86" s="178"/>
      <c r="P86" s="178"/>
      <c r="Q86" s="178"/>
      <c r="R86" s="178"/>
      <c r="S86" s="170"/>
      <c r="T86" s="166"/>
      <c r="U86" s="166"/>
      <c r="V86" s="166"/>
      <c r="W86" s="166"/>
      <c r="X86" s="166"/>
      <c r="Y86" s="166"/>
      <c r="Z86" s="166"/>
      <c r="AA86" s="166"/>
      <c r="AB86" s="166"/>
      <c r="AC86" s="166"/>
      <c r="AD86" s="166"/>
      <c r="AE86" s="166"/>
      <c r="AF86" s="166"/>
      <c r="AG86" s="166"/>
      <c r="AH86" s="166"/>
      <c r="AI86" s="166"/>
      <c r="AJ86" s="166"/>
      <c r="AK86" s="166"/>
    </row>
    <row r="87" spans="1:37" s="82" customFormat="1" x14ac:dyDescent="0.25">
      <c r="A87" s="81"/>
      <c r="B87" s="319" t="s">
        <v>189</v>
      </c>
      <c r="C87" s="320"/>
      <c r="D87" s="320"/>
      <c r="E87" s="320"/>
      <c r="F87" s="320"/>
      <c r="G87" s="320"/>
      <c r="H87" s="320"/>
      <c r="I87" s="320"/>
      <c r="J87" s="320"/>
      <c r="K87" s="320"/>
      <c r="L87" s="321"/>
      <c r="M87" s="182"/>
      <c r="O87" s="166"/>
      <c r="P87" s="166"/>
      <c r="Q87" s="166"/>
      <c r="R87" s="166"/>
      <c r="S87" s="166"/>
      <c r="T87" s="166"/>
      <c r="U87" s="166"/>
      <c r="V87" s="166"/>
      <c r="W87" s="166"/>
      <c r="X87" s="166"/>
      <c r="Y87" s="166"/>
      <c r="Z87" s="166"/>
      <c r="AA87" s="166"/>
      <c r="AB87" s="166"/>
      <c r="AC87" s="166"/>
      <c r="AD87" s="166"/>
      <c r="AE87" s="166"/>
      <c r="AF87" s="166"/>
      <c r="AG87" s="166"/>
      <c r="AH87" s="166"/>
      <c r="AI87" s="166"/>
      <c r="AJ87" s="166"/>
      <c r="AK87" s="166"/>
    </row>
    <row r="88" spans="1:37" x14ac:dyDescent="0.25">
      <c r="B88" s="322"/>
      <c r="C88" s="323"/>
      <c r="D88" s="323"/>
      <c r="E88" s="323"/>
      <c r="F88" s="323"/>
      <c r="G88" s="323"/>
      <c r="H88" s="323"/>
      <c r="I88" s="323"/>
      <c r="J88" s="323"/>
      <c r="K88" s="323"/>
      <c r="L88" s="324"/>
      <c r="M88" s="83"/>
      <c r="O88" s="162"/>
      <c r="P88" s="162"/>
      <c r="Q88" s="162"/>
      <c r="R88" s="162"/>
      <c r="S88" s="162"/>
      <c r="T88" s="162"/>
      <c r="U88" s="162"/>
      <c r="V88" s="162"/>
      <c r="W88" s="162"/>
      <c r="X88" s="162"/>
      <c r="Y88" s="162"/>
      <c r="Z88" s="162"/>
      <c r="AA88" s="162"/>
      <c r="AB88" s="162"/>
      <c r="AC88" s="162"/>
      <c r="AD88" s="162"/>
      <c r="AE88" s="162"/>
      <c r="AF88" s="162"/>
      <c r="AG88" s="162"/>
      <c r="AH88" s="162"/>
      <c r="AI88" s="162"/>
      <c r="AJ88" s="162"/>
      <c r="AK88" s="162"/>
    </row>
    <row r="89" spans="1:37" x14ac:dyDescent="0.25">
      <c r="B89" s="322"/>
      <c r="C89" s="323"/>
      <c r="D89" s="323"/>
      <c r="E89" s="323"/>
      <c r="F89" s="323"/>
      <c r="G89" s="323"/>
      <c r="H89" s="323"/>
      <c r="I89" s="323"/>
      <c r="J89" s="323"/>
      <c r="K89" s="323"/>
      <c r="L89" s="324"/>
      <c r="M89" s="83"/>
      <c r="O89" s="162"/>
      <c r="P89" s="162"/>
      <c r="Q89" s="162"/>
      <c r="R89" s="162"/>
      <c r="S89" s="162"/>
      <c r="T89" s="162"/>
      <c r="U89" s="162"/>
      <c r="V89" s="162"/>
      <c r="W89" s="162"/>
      <c r="X89" s="162"/>
      <c r="Y89" s="162"/>
      <c r="Z89" s="162"/>
      <c r="AA89" s="162"/>
      <c r="AB89" s="162"/>
      <c r="AC89" s="162"/>
      <c r="AD89" s="162"/>
      <c r="AE89" s="162"/>
      <c r="AF89" s="162"/>
      <c r="AG89" s="162"/>
      <c r="AH89" s="162"/>
      <c r="AI89" s="162"/>
      <c r="AJ89" s="162"/>
      <c r="AK89" s="162"/>
    </row>
    <row r="90" spans="1:37" x14ac:dyDescent="0.25">
      <c r="B90" s="322"/>
      <c r="C90" s="323"/>
      <c r="D90" s="323"/>
      <c r="E90" s="323"/>
      <c r="F90" s="323"/>
      <c r="G90" s="323"/>
      <c r="H90" s="323"/>
      <c r="I90" s="323"/>
      <c r="J90" s="323"/>
      <c r="K90" s="323"/>
      <c r="L90" s="324"/>
      <c r="M90" s="83"/>
      <c r="O90" s="162"/>
      <c r="P90" s="162"/>
      <c r="Q90" s="162"/>
      <c r="R90" s="162"/>
      <c r="S90" s="162"/>
      <c r="T90" s="162"/>
      <c r="U90" s="162"/>
      <c r="V90" s="162"/>
      <c r="W90" s="162"/>
      <c r="X90" s="162"/>
      <c r="Y90" s="162"/>
      <c r="Z90" s="162"/>
      <c r="AA90" s="162"/>
      <c r="AB90" s="162"/>
      <c r="AC90" s="162"/>
      <c r="AD90" s="162"/>
      <c r="AE90" s="162"/>
      <c r="AF90" s="162"/>
      <c r="AG90" s="162"/>
      <c r="AH90" s="162"/>
      <c r="AI90" s="162"/>
      <c r="AJ90" s="162"/>
      <c r="AK90" s="162"/>
    </row>
    <row r="91" spans="1:37" x14ac:dyDescent="0.25">
      <c r="B91" s="325"/>
      <c r="C91" s="326"/>
      <c r="D91" s="326"/>
      <c r="E91" s="326"/>
      <c r="F91" s="326"/>
      <c r="G91" s="326"/>
      <c r="H91" s="326"/>
      <c r="I91" s="326"/>
      <c r="J91" s="326"/>
      <c r="K91" s="326"/>
      <c r="L91" s="327"/>
      <c r="M91" s="83"/>
      <c r="O91" s="162"/>
      <c r="P91" s="162"/>
      <c r="Q91" s="162"/>
      <c r="R91" s="162"/>
      <c r="S91" s="162"/>
      <c r="T91" s="162"/>
      <c r="U91" s="162"/>
      <c r="V91" s="162"/>
      <c r="W91" s="162"/>
      <c r="X91" s="162"/>
      <c r="Y91" s="162"/>
      <c r="Z91" s="162"/>
      <c r="AA91" s="162"/>
      <c r="AB91" s="162"/>
      <c r="AC91" s="162"/>
      <c r="AD91" s="162"/>
      <c r="AE91" s="162"/>
      <c r="AF91" s="162"/>
      <c r="AG91" s="162"/>
      <c r="AH91" s="162"/>
      <c r="AI91" s="162"/>
      <c r="AJ91" s="162"/>
      <c r="AK91" s="162"/>
    </row>
    <row r="92" spans="1:37" s="82" customFormat="1" x14ac:dyDescent="0.25">
      <c r="A92" s="81"/>
      <c r="O92" s="166"/>
      <c r="P92" s="166"/>
      <c r="Q92" s="166"/>
      <c r="R92" s="166"/>
      <c r="S92" s="166"/>
      <c r="T92" s="166"/>
      <c r="U92" s="166"/>
      <c r="V92" s="166"/>
      <c r="W92" s="166"/>
      <c r="X92" s="166"/>
      <c r="Y92" s="166"/>
      <c r="Z92" s="166"/>
      <c r="AA92" s="166"/>
      <c r="AB92" s="166"/>
      <c r="AC92" s="166"/>
      <c r="AD92" s="166"/>
      <c r="AE92" s="166"/>
      <c r="AF92" s="166"/>
      <c r="AG92" s="166"/>
      <c r="AH92" s="166"/>
      <c r="AI92" s="166"/>
      <c r="AJ92" s="166"/>
      <c r="AK92" s="166"/>
    </row>
    <row r="93" spans="1:37" s="82" customFormat="1" x14ac:dyDescent="0.25">
      <c r="A93" s="81"/>
      <c r="B93" s="107"/>
      <c r="C93" s="107"/>
      <c r="D93" s="107"/>
      <c r="E93" s="107"/>
      <c r="F93" s="107"/>
      <c r="G93" s="107"/>
      <c r="H93" s="107"/>
      <c r="I93" s="107"/>
      <c r="J93" s="107"/>
      <c r="K93" s="107"/>
      <c r="L93" s="107"/>
      <c r="M93" s="107"/>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row>
    <row r="94" spans="1:37" s="82" customFormat="1" x14ac:dyDescent="0.25">
      <c r="A94" s="279" t="s">
        <v>148</v>
      </c>
      <c r="B94" s="280"/>
      <c r="C94" s="280"/>
      <c r="D94" s="280"/>
      <c r="E94" s="280"/>
      <c r="F94" s="280"/>
      <c r="G94" s="280"/>
      <c r="H94" s="280"/>
      <c r="I94" s="280"/>
      <c r="J94" s="280"/>
      <c r="K94" s="280"/>
      <c r="L94" s="280"/>
      <c r="M94" s="280"/>
      <c r="O94" s="166"/>
      <c r="P94" s="166"/>
      <c r="Q94" s="166"/>
      <c r="R94" s="166"/>
      <c r="S94" s="166"/>
      <c r="T94" s="166"/>
      <c r="U94" s="166"/>
      <c r="V94" s="166"/>
      <c r="W94" s="166"/>
      <c r="X94" s="166"/>
      <c r="Y94" s="166"/>
      <c r="Z94" s="166"/>
      <c r="AA94" s="166"/>
      <c r="AB94" s="166"/>
      <c r="AC94" s="166"/>
      <c r="AD94" s="166"/>
      <c r="AE94" s="166"/>
      <c r="AF94" s="166"/>
      <c r="AG94" s="166"/>
      <c r="AH94" s="166"/>
      <c r="AI94" s="166"/>
      <c r="AJ94" s="166"/>
      <c r="AK94" s="166"/>
    </row>
    <row r="95" spans="1:37" s="82" customFormat="1" ht="28.5" customHeight="1" x14ac:dyDescent="0.25">
      <c r="A95" s="280"/>
      <c r="B95" s="280"/>
      <c r="C95" s="280"/>
      <c r="D95" s="280"/>
      <c r="E95" s="280"/>
      <c r="F95" s="280"/>
      <c r="G95" s="280"/>
      <c r="H95" s="280"/>
      <c r="I95" s="280"/>
      <c r="J95" s="280"/>
      <c r="K95" s="280"/>
      <c r="L95" s="280"/>
      <c r="M95" s="280"/>
      <c r="O95" s="166"/>
      <c r="P95" s="166"/>
      <c r="Q95" s="166"/>
      <c r="R95" s="166"/>
      <c r="S95" s="166"/>
      <c r="T95" s="166"/>
      <c r="U95" s="166"/>
      <c r="V95" s="166"/>
      <c r="W95" s="166"/>
      <c r="X95" s="166"/>
      <c r="Y95" s="166"/>
      <c r="Z95" s="166"/>
      <c r="AA95" s="166"/>
      <c r="AB95" s="166"/>
      <c r="AC95" s="166"/>
      <c r="AD95" s="166"/>
      <c r="AE95" s="166"/>
      <c r="AF95" s="166"/>
      <c r="AG95" s="166"/>
      <c r="AH95" s="166"/>
      <c r="AI95" s="166"/>
      <c r="AJ95" s="166"/>
      <c r="AK95" s="166"/>
    </row>
    <row r="96" spans="1:37" s="82" customFormat="1" ht="15" x14ac:dyDescent="0.25">
      <c r="A96" s="85"/>
      <c r="O96" s="166"/>
      <c r="P96" s="166"/>
      <c r="Q96" s="166"/>
      <c r="R96" s="166"/>
      <c r="S96" s="166"/>
      <c r="T96" s="166"/>
      <c r="U96" s="166"/>
      <c r="V96" s="166"/>
      <c r="W96" s="166"/>
      <c r="X96" s="166"/>
      <c r="Y96" s="166"/>
      <c r="Z96" s="166"/>
      <c r="AA96" s="166"/>
      <c r="AB96" s="166"/>
      <c r="AC96" s="166"/>
      <c r="AD96" s="166"/>
      <c r="AE96" s="166"/>
      <c r="AF96" s="166"/>
      <c r="AG96" s="166"/>
      <c r="AH96" s="166"/>
      <c r="AI96" s="166"/>
      <c r="AJ96" s="166"/>
      <c r="AK96" s="166"/>
    </row>
    <row r="97" spans="1:37" s="82" customFormat="1" ht="82.5" customHeight="1" x14ac:dyDescent="0.2">
      <c r="A97" s="85" t="s">
        <v>24</v>
      </c>
      <c r="B97" s="288" t="s">
        <v>149</v>
      </c>
      <c r="C97" s="288"/>
      <c r="D97" s="288"/>
      <c r="E97" s="288"/>
      <c r="F97" s="288"/>
      <c r="G97" s="288"/>
      <c r="H97" s="288"/>
      <c r="I97" s="288"/>
      <c r="J97" s="288"/>
      <c r="K97" s="288"/>
      <c r="L97" s="288"/>
      <c r="M97" s="207"/>
      <c r="N97" s="108"/>
      <c r="O97" s="181" t="s">
        <v>188</v>
      </c>
      <c r="P97" s="171"/>
      <c r="Q97" s="171"/>
      <c r="R97" s="171"/>
      <c r="S97" s="171"/>
      <c r="T97" s="171"/>
      <c r="U97" s="166"/>
      <c r="V97" s="166"/>
      <c r="W97" s="166"/>
      <c r="X97" s="166"/>
      <c r="Y97" s="166"/>
      <c r="Z97" s="166"/>
      <c r="AA97" s="166"/>
      <c r="AB97" s="166"/>
      <c r="AC97" s="166"/>
      <c r="AD97" s="166"/>
      <c r="AE97" s="166"/>
      <c r="AF97" s="166"/>
      <c r="AG97" s="166"/>
      <c r="AH97" s="166"/>
      <c r="AI97" s="166"/>
      <c r="AJ97" s="166"/>
      <c r="AK97" s="166"/>
    </row>
    <row r="98" spans="1:37" ht="19.5" customHeight="1" x14ac:dyDescent="0.25">
      <c r="O98" s="197">
        <v>5</v>
      </c>
      <c r="P98" s="162"/>
      <c r="Q98" s="162"/>
      <c r="R98" s="162"/>
      <c r="S98" s="162"/>
      <c r="T98" s="162"/>
      <c r="U98" s="162"/>
      <c r="V98" s="162"/>
      <c r="W98" s="162"/>
      <c r="X98" s="162"/>
      <c r="Y98" s="162"/>
      <c r="Z98" s="162"/>
      <c r="AA98" s="162"/>
      <c r="AB98" s="162"/>
      <c r="AC98" s="162"/>
      <c r="AD98" s="162"/>
      <c r="AE98" s="162"/>
      <c r="AF98" s="162"/>
      <c r="AG98" s="162"/>
      <c r="AH98" s="162"/>
      <c r="AI98" s="162"/>
      <c r="AJ98" s="162"/>
      <c r="AK98" s="162"/>
    </row>
    <row r="99" spans="1:37" x14ac:dyDescent="0.25">
      <c r="Q99" s="162"/>
      <c r="R99" s="162"/>
      <c r="S99" s="162"/>
      <c r="T99" s="162"/>
      <c r="U99" s="162"/>
      <c r="V99" s="162"/>
      <c r="W99" s="162"/>
      <c r="X99" s="162"/>
      <c r="Y99" s="162"/>
      <c r="Z99" s="162"/>
      <c r="AA99" s="162"/>
      <c r="AB99" s="162"/>
      <c r="AC99" s="162"/>
      <c r="AD99" s="162"/>
      <c r="AE99" s="162"/>
      <c r="AF99" s="162"/>
      <c r="AG99" s="162"/>
      <c r="AH99" s="162"/>
      <c r="AI99" s="162"/>
      <c r="AJ99" s="162"/>
      <c r="AK99" s="162"/>
    </row>
    <row r="100" spans="1:37" x14ac:dyDescent="0.25">
      <c r="N100" s="184" t="s">
        <v>189</v>
      </c>
      <c r="O100" s="208"/>
      <c r="P100" s="186"/>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row>
    <row r="101" spans="1:37" s="82" customFormat="1" x14ac:dyDescent="0.25">
      <c r="A101" s="81"/>
      <c r="B101" s="281"/>
      <c r="C101" s="281"/>
      <c r="D101" s="281"/>
      <c r="E101" s="281"/>
      <c r="F101" s="281"/>
      <c r="G101" s="281"/>
      <c r="H101" s="281"/>
      <c r="I101" s="281"/>
      <c r="J101" s="283" t="s">
        <v>192</v>
      </c>
      <c r="K101" s="281"/>
      <c r="L101" s="281"/>
      <c r="M101" s="281"/>
      <c r="N101" s="187"/>
      <c r="O101" s="163"/>
      <c r="P101" s="188"/>
      <c r="Q101" s="172"/>
      <c r="R101" s="166"/>
      <c r="S101" s="173"/>
      <c r="T101" s="173"/>
      <c r="U101" s="173"/>
      <c r="V101" s="173"/>
      <c r="W101" s="166"/>
      <c r="X101" s="166"/>
      <c r="Y101" s="166"/>
      <c r="Z101" s="166"/>
      <c r="AA101" s="166"/>
      <c r="AB101" s="166"/>
      <c r="AC101" s="166"/>
      <c r="AD101" s="166"/>
      <c r="AE101" s="166"/>
      <c r="AF101" s="166"/>
      <c r="AG101" s="166"/>
      <c r="AH101" s="166"/>
      <c r="AI101" s="166"/>
      <c r="AJ101" s="166"/>
      <c r="AK101" s="166"/>
    </row>
    <row r="102" spans="1:37" s="82" customFormat="1" ht="14.25" customHeight="1" x14ac:dyDescent="0.25">
      <c r="A102" s="81"/>
      <c r="B102" s="281"/>
      <c r="C102" s="281"/>
      <c r="D102" s="281"/>
      <c r="E102" s="281"/>
      <c r="F102" s="281"/>
      <c r="G102" s="281"/>
      <c r="H102" s="281"/>
      <c r="I102" s="281"/>
      <c r="J102" s="281"/>
      <c r="K102" s="281"/>
      <c r="L102" s="281"/>
      <c r="M102" s="281"/>
      <c r="N102" s="187"/>
      <c r="O102" s="163"/>
      <c r="P102" s="188"/>
      <c r="Q102" s="172"/>
      <c r="R102" s="166"/>
      <c r="S102" s="166"/>
      <c r="T102" s="166"/>
      <c r="U102" s="166"/>
      <c r="V102" s="166"/>
      <c r="W102" s="166"/>
      <c r="X102" s="166"/>
      <c r="Y102" s="166"/>
      <c r="Z102" s="166"/>
      <c r="AA102" s="166"/>
      <c r="AB102" s="166"/>
      <c r="AC102" s="166"/>
      <c r="AD102" s="166"/>
      <c r="AE102" s="166"/>
      <c r="AF102" s="166"/>
      <c r="AG102" s="166"/>
      <c r="AH102" s="166"/>
      <c r="AI102" s="166"/>
      <c r="AJ102" s="166"/>
      <c r="AK102" s="166"/>
    </row>
    <row r="103" spans="1:37" s="82" customFormat="1" ht="14.25" customHeight="1" x14ac:dyDescent="0.25">
      <c r="A103" s="81"/>
      <c r="B103" s="281"/>
      <c r="C103" s="281"/>
      <c r="D103" s="281"/>
      <c r="E103" s="281"/>
      <c r="F103" s="281"/>
      <c r="G103" s="281"/>
      <c r="H103" s="281"/>
      <c r="I103" s="281"/>
      <c r="J103" s="281"/>
      <c r="K103" s="281"/>
      <c r="L103" s="281"/>
      <c r="M103" s="281"/>
      <c r="N103" s="187"/>
      <c r="O103" s="163"/>
      <c r="P103" s="188"/>
      <c r="Q103" s="172"/>
      <c r="R103" s="166"/>
      <c r="S103" s="166"/>
      <c r="T103" s="166"/>
      <c r="U103" s="166"/>
      <c r="V103" s="166"/>
      <c r="W103" s="166"/>
      <c r="X103" s="166"/>
      <c r="Y103" s="166"/>
      <c r="Z103" s="166"/>
      <c r="AA103" s="166"/>
      <c r="AB103" s="166"/>
      <c r="AC103" s="166"/>
      <c r="AD103" s="166"/>
      <c r="AE103" s="166"/>
      <c r="AF103" s="166"/>
      <c r="AG103" s="166"/>
      <c r="AH103" s="166"/>
      <c r="AI103" s="166"/>
      <c r="AJ103" s="166"/>
      <c r="AK103" s="166"/>
    </row>
    <row r="104" spans="1:37" s="82" customFormat="1" ht="30.75" customHeight="1" x14ac:dyDescent="0.25">
      <c r="A104" s="81"/>
      <c r="B104" s="281"/>
      <c r="C104" s="281"/>
      <c r="D104" s="281"/>
      <c r="E104" s="281"/>
      <c r="F104" s="281"/>
      <c r="G104" s="281"/>
      <c r="H104" s="281"/>
      <c r="I104" s="281"/>
      <c r="J104" s="281"/>
      <c r="K104" s="281"/>
      <c r="L104" s="281"/>
      <c r="M104" s="281"/>
      <c r="N104" s="199"/>
      <c r="O104" s="200"/>
      <c r="P104" s="201"/>
      <c r="Q104" s="172"/>
      <c r="R104" s="166"/>
      <c r="S104" s="166"/>
      <c r="T104" s="166"/>
      <c r="U104" s="166"/>
      <c r="V104" s="166"/>
      <c r="W104" s="166"/>
      <c r="X104" s="166"/>
      <c r="Y104" s="166"/>
      <c r="Z104" s="166"/>
      <c r="AA104" s="166"/>
      <c r="AB104" s="166"/>
      <c r="AC104" s="166"/>
      <c r="AD104" s="166"/>
      <c r="AE104" s="166"/>
      <c r="AF104" s="166"/>
      <c r="AG104" s="166"/>
      <c r="AH104" s="166"/>
      <c r="AI104" s="166"/>
      <c r="AJ104" s="166"/>
      <c r="AK104" s="166"/>
    </row>
    <row r="105" spans="1:37" s="82" customFormat="1" ht="29.25" customHeight="1" x14ac:dyDescent="0.25">
      <c r="A105" s="81"/>
      <c r="B105" s="110"/>
      <c r="C105" s="110"/>
      <c r="D105" s="110"/>
      <c r="E105" s="110"/>
      <c r="F105" s="110"/>
      <c r="G105" s="110"/>
      <c r="H105" s="110"/>
      <c r="I105" s="110"/>
      <c r="J105" s="110"/>
      <c r="K105" s="110"/>
      <c r="L105" s="110"/>
      <c r="M105" s="110"/>
      <c r="N105" s="83"/>
      <c r="O105" s="163"/>
      <c r="P105" s="163"/>
      <c r="Q105" s="172"/>
      <c r="R105" s="166"/>
      <c r="S105" s="166"/>
      <c r="T105" s="166"/>
      <c r="U105" s="166"/>
      <c r="V105" s="166"/>
      <c r="W105" s="166"/>
      <c r="X105" s="166"/>
      <c r="Y105" s="166"/>
      <c r="Z105" s="166"/>
      <c r="AA105" s="166"/>
      <c r="AB105" s="166"/>
      <c r="AC105" s="166"/>
      <c r="AD105" s="166"/>
      <c r="AE105" s="166"/>
      <c r="AF105" s="166"/>
      <c r="AG105" s="166"/>
      <c r="AH105" s="166"/>
      <c r="AI105" s="166"/>
      <c r="AJ105" s="166"/>
      <c r="AK105" s="166"/>
    </row>
    <row r="106" spans="1:37" ht="29.25" customHeight="1" x14ac:dyDescent="0.2">
      <c r="A106" s="85" t="s">
        <v>110</v>
      </c>
      <c r="B106" s="300" t="s">
        <v>10</v>
      </c>
      <c r="C106" s="300"/>
      <c r="D106" s="300"/>
      <c r="E106" s="300"/>
      <c r="F106" s="300"/>
      <c r="G106" s="300"/>
      <c r="H106" s="300"/>
      <c r="I106" s="300"/>
      <c r="J106" s="300"/>
      <c r="K106" s="300"/>
      <c r="L106" s="300"/>
      <c r="M106" s="209"/>
      <c r="N106" s="112"/>
      <c r="O106" s="181" t="s">
        <v>188</v>
      </c>
      <c r="P106" s="113"/>
      <c r="Q106" s="306"/>
      <c r="R106" s="306"/>
      <c r="S106" s="162"/>
      <c r="T106" s="162"/>
      <c r="U106" s="162"/>
      <c r="V106" s="162"/>
      <c r="W106" s="162"/>
      <c r="X106" s="162"/>
      <c r="Y106" s="162"/>
      <c r="Z106" s="162"/>
      <c r="AA106" s="162"/>
      <c r="AB106" s="162"/>
      <c r="AC106" s="162"/>
      <c r="AD106" s="162"/>
      <c r="AE106" s="162"/>
      <c r="AF106" s="162"/>
      <c r="AG106" s="162"/>
      <c r="AH106" s="162"/>
      <c r="AI106" s="162"/>
      <c r="AJ106" s="162"/>
      <c r="AK106" s="162"/>
    </row>
    <row r="107" spans="1:37" ht="18.75" customHeight="1" x14ac:dyDescent="0.25">
      <c r="N107" s="112"/>
      <c r="O107" s="197">
        <v>5</v>
      </c>
      <c r="P107" s="113"/>
      <c r="Q107" s="306"/>
      <c r="R107" s="306"/>
      <c r="S107" s="162"/>
      <c r="T107" s="162"/>
      <c r="U107" s="162"/>
      <c r="V107" s="162"/>
      <c r="W107" s="162"/>
      <c r="X107" s="162"/>
      <c r="Y107" s="162"/>
      <c r="Z107" s="162"/>
      <c r="AA107" s="162"/>
      <c r="AB107" s="162"/>
      <c r="AC107" s="162"/>
      <c r="AD107" s="162"/>
      <c r="AE107" s="162"/>
      <c r="AF107" s="162"/>
      <c r="AG107" s="162"/>
      <c r="AH107" s="162"/>
      <c r="AI107" s="162"/>
      <c r="AJ107" s="162"/>
      <c r="AK107" s="162"/>
    </row>
    <row r="108" spans="1:37" ht="14.25" customHeight="1" x14ac:dyDescent="0.25">
      <c r="Q108" s="306"/>
      <c r="R108" s="306"/>
      <c r="S108" s="162"/>
      <c r="T108" s="162"/>
      <c r="U108" s="162"/>
      <c r="V108" s="162"/>
      <c r="W108" s="162"/>
      <c r="X108" s="162"/>
      <c r="Y108" s="162"/>
      <c r="Z108" s="162"/>
      <c r="AA108" s="162"/>
      <c r="AB108" s="162"/>
      <c r="AC108" s="162"/>
      <c r="AD108" s="162"/>
      <c r="AE108" s="162"/>
      <c r="AF108" s="162"/>
      <c r="AG108" s="162"/>
      <c r="AH108" s="162"/>
      <c r="AI108" s="162"/>
      <c r="AJ108" s="162"/>
      <c r="AK108" s="162"/>
    </row>
    <row r="109" spans="1:37" ht="14.25" customHeight="1" x14ac:dyDescent="0.25">
      <c r="N109" s="184" t="s">
        <v>189</v>
      </c>
      <c r="O109" s="204"/>
      <c r="P109" s="205"/>
      <c r="Q109" s="306"/>
      <c r="R109" s="306"/>
      <c r="S109" s="162"/>
      <c r="T109" s="162"/>
      <c r="U109" s="162"/>
      <c r="V109" s="162"/>
      <c r="W109" s="162"/>
      <c r="X109" s="162"/>
      <c r="Y109" s="162"/>
      <c r="Z109" s="162"/>
      <c r="AA109" s="162"/>
      <c r="AB109" s="162"/>
      <c r="AC109" s="162"/>
      <c r="AD109" s="162"/>
      <c r="AE109" s="162"/>
      <c r="AF109" s="162"/>
      <c r="AG109" s="162"/>
      <c r="AH109" s="162"/>
      <c r="AI109" s="162"/>
      <c r="AJ109" s="162"/>
      <c r="AK109" s="162"/>
    </row>
    <row r="110" spans="1:37" ht="14.25" customHeight="1" x14ac:dyDescent="0.25">
      <c r="B110" s="281"/>
      <c r="C110" s="281"/>
      <c r="D110" s="281"/>
      <c r="E110" s="281"/>
      <c r="F110" s="281"/>
      <c r="G110" s="281"/>
      <c r="H110" s="281"/>
      <c r="I110" s="281"/>
      <c r="J110" s="278" t="s">
        <v>192</v>
      </c>
      <c r="K110" s="278"/>
      <c r="L110" s="278"/>
      <c r="M110" s="278"/>
      <c r="N110" s="187"/>
      <c r="O110" s="167"/>
      <c r="P110" s="188"/>
      <c r="Q110" s="306"/>
      <c r="R110" s="306"/>
      <c r="S110" s="174"/>
      <c r="T110" s="174"/>
      <c r="U110" s="174"/>
      <c r="V110" s="174"/>
      <c r="W110" s="162"/>
      <c r="X110" s="162"/>
      <c r="Y110" s="162"/>
      <c r="Z110" s="162"/>
      <c r="AA110" s="162"/>
      <c r="AB110" s="162"/>
      <c r="AC110" s="162"/>
      <c r="AD110" s="162"/>
      <c r="AE110" s="162"/>
      <c r="AF110" s="162"/>
      <c r="AG110" s="162"/>
      <c r="AH110" s="162"/>
      <c r="AI110" s="162"/>
      <c r="AJ110" s="162"/>
      <c r="AK110" s="162"/>
    </row>
    <row r="111" spans="1:37" ht="14.25" customHeight="1" x14ac:dyDescent="0.25">
      <c r="B111" s="281"/>
      <c r="C111" s="281"/>
      <c r="D111" s="281"/>
      <c r="E111" s="281"/>
      <c r="F111" s="281"/>
      <c r="G111" s="281"/>
      <c r="H111" s="281"/>
      <c r="I111" s="281"/>
      <c r="J111" s="278"/>
      <c r="K111" s="278"/>
      <c r="L111" s="278"/>
      <c r="M111" s="278"/>
      <c r="N111" s="187"/>
      <c r="O111" s="163"/>
      <c r="P111" s="188"/>
      <c r="Q111" s="306"/>
      <c r="R111" s="306"/>
      <c r="S111" s="174"/>
      <c r="T111" s="174"/>
      <c r="U111" s="174"/>
      <c r="V111" s="174"/>
      <c r="W111" s="162"/>
      <c r="X111" s="162"/>
      <c r="Y111" s="162"/>
      <c r="Z111" s="162"/>
      <c r="AA111" s="162"/>
      <c r="AB111" s="162"/>
      <c r="AC111" s="162"/>
      <c r="AD111" s="162"/>
      <c r="AE111" s="162"/>
      <c r="AF111" s="162"/>
      <c r="AG111" s="162"/>
      <c r="AH111" s="162"/>
      <c r="AI111" s="162"/>
      <c r="AJ111" s="162"/>
      <c r="AK111" s="162"/>
    </row>
    <row r="112" spans="1:37" ht="46.5" customHeight="1" x14ac:dyDescent="0.25">
      <c r="B112" s="281"/>
      <c r="C112" s="281"/>
      <c r="D112" s="281"/>
      <c r="E112" s="281"/>
      <c r="F112" s="281"/>
      <c r="G112" s="281"/>
      <c r="H112" s="281"/>
      <c r="I112" s="281"/>
      <c r="J112" s="278"/>
      <c r="K112" s="278"/>
      <c r="L112" s="278"/>
      <c r="M112" s="278"/>
      <c r="N112" s="199"/>
      <c r="O112" s="200"/>
      <c r="P112" s="201"/>
      <c r="Q112" s="306"/>
      <c r="R112" s="306"/>
      <c r="S112" s="174"/>
      <c r="T112" s="174"/>
      <c r="U112" s="174"/>
      <c r="V112" s="174"/>
      <c r="W112" s="162"/>
      <c r="X112" s="162"/>
      <c r="Y112" s="162"/>
      <c r="Z112" s="162"/>
      <c r="AA112" s="162"/>
      <c r="AB112" s="162"/>
      <c r="AC112" s="162"/>
      <c r="AD112" s="162"/>
      <c r="AE112" s="162"/>
      <c r="AF112" s="162"/>
      <c r="AG112" s="162"/>
      <c r="AH112" s="162"/>
      <c r="AI112" s="162"/>
      <c r="AJ112" s="162"/>
      <c r="AK112" s="162"/>
    </row>
    <row r="113" spans="1:37" ht="27.75" customHeight="1" x14ac:dyDescent="0.25">
      <c r="N113" s="83"/>
      <c r="O113" s="163"/>
      <c r="P113" s="163"/>
      <c r="Q113" s="169"/>
      <c r="R113" s="162"/>
      <c r="S113" s="162"/>
      <c r="T113" s="162"/>
      <c r="U113" s="162"/>
      <c r="V113" s="162"/>
      <c r="W113" s="162"/>
      <c r="X113" s="162"/>
      <c r="Y113" s="162"/>
      <c r="Z113" s="162"/>
      <c r="AA113" s="162"/>
      <c r="AB113" s="162"/>
      <c r="AC113" s="162"/>
      <c r="AD113" s="162"/>
      <c r="AE113" s="162"/>
      <c r="AF113" s="162"/>
      <c r="AG113" s="162"/>
      <c r="AH113" s="162"/>
      <c r="AI113" s="162"/>
      <c r="AJ113" s="162"/>
      <c r="AK113" s="162"/>
    </row>
    <row r="114" spans="1:37" s="82" customFormat="1" ht="47.25" customHeight="1" x14ac:dyDescent="0.2">
      <c r="A114" s="85" t="s">
        <v>78</v>
      </c>
      <c r="B114" s="297" t="s">
        <v>150</v>
      </c>
      <c r="C114" s="297"/>
      <c r="D114" s="297"/>
      <c r="E114" s="297"/>
      <c r="F114" s="297"/>
      <c r="G114" s="297"/>
      <c r="H114" s="297"/>
      <c r="I114" s="297"/>
      <c r="J114" s="297"/>
      <c r="K114" s="297"/>
      <c r="L114" s="297"/>
      <c r="M114" s="210"/>
      <c r="N114" s="83"/>
      <c r="O114" s="181" t="s">
        <v>188</v>
      </c>
      <c r="P114" s="163"/>
      <c r="Q114" s="166"/>
      <c r="R114" s="166"/>
      <c r="S114" s="166"/>
      <c r="T114" s="166"/>
      <c r="U114" s="166"/>
      <c r="V114" s="166"/>
      <c r="W114" s="166"/>
      <c r="X114" s="166"/>
      <c r="Y114" s="166"/>
      <c r="Z114" s="166"/>
      <c r="AA114" s="166"/>
      <c r="AB114" s="166"/>
      <c r="AC114" s="166"/>
      <c r="AD114" s="166"/>
      <c r="AE114" s="166"/>
      <c r="AF114" s="166"/>
      <c r="AG114" s="166"/>
      <c r="AH114" s="166"/>
      <c r="AI114" s="166"/>
      <c r="AJ114" s="166"/>
      <c r="AK114" s="166"/>
    </row>
    <row r="115" spans="1:37" ht="18.75" customHeight="1" x14ac:dyDescent="0.25">
      <c r="N115" s="83"/>
      <c r="O115" s="197">
        <v>5</v>
      </c>
      <c r="P115" s="163"/>
      <c r="Q115" s="162"/>
      <c r="R115" s="162"/>
      <c r="S115" s="162"/>
      <c r="T115" s="162"/>
      <c r="U115" s="162"/>
      <c r="V115" s="162"/>
      <c r="W115" s="162"/>
      <c r="X115" s="162"/>
      <c r="Y115" s="162"/>
      <c r="Z115" s="162"/>
      <c r="AA115" s="162"/>
      <c r="AB115" s="162"/>
      <c r="AC115" s="162"/>
      <c r="AD115" s="162"/>
      <c r="AE115" s="162"/>
      <c r="AF115" s="162"/>
      <c r="AG115" s="162"/>
      <c r="AH115" s="162"/>
      <c r="AI115" s="162"/>
      <c r="AJ115" s="162"/>
      <c r="AK115" s="162"/>
    </row>
    <row r="116" spans="1:37" x14ac:dyDescent="0.25">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row>
    <row r="117" spans="1:37" x14ac:dyDescent="0.25">
      <c r="N117" s="184" t="s">
        <v>189</v>
      </c>
      <c r="O117" s="204"/>
      <c r="P117" s="205"/>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row>
    <row r="118" spans="1:37" s="82" customFormat="1" ht="14.25" customHeight="1" x14ac:dyDescent="0.25">
      <c r="A118" s="81"/>
      <c r="B118" s="278"/>
      <c r="C118" s="278"/>
      <c r="D118" s="278"/>
      <c r="E118" s="278"/>
      <c r="F118" s="298"/>
      <c r="G118" s="298"/>
      <c r="H118" s="298"/>
      <c r="I118" s="298"/>
      <c r="J118" s="278"/>
      <c r="K118" s="278"/>
      <c r="L118" s="278"/>
      <c r="M118" s="278"/>
      <c r="N118" s="189"/>
      <c r="O118" s="167"/>
      <c r="P118" s="188"/>
      <c r="Q118" s="170"/>
      <c r="R118" s="170"/>
      <c r="S118" s="170"/>
      <c r="T118" s="170"/>
      <c r="U118" s="170"/>
      <c r="V118" s="170"/>
      <c r="W118" s="166"/>
      <c r="X118" s="166"/>
      <c r="Y118" s="166"/>
      <c r="Z118" s="166"/>
      <c r="AA118" s="166"/>
      <c r="AB118" s="166"/>
      <c r="AC118" s="166"/>
      <c r="AD118" s="166"/>
      <c r="AE118" s="166"/>
      <c r="AF118" s="166"/>
      <c r="AG118" s="166"/>
      <c r="AH118" s="166"/>
      <c r="AI118" s="166"/>
      <c r="AJ118" s="166"/>
      <c r="AK118" s="166"/>
    </row>
    <row r="119" spans="1:37" s="82" customFormat="1" ht="14.25" customHeight="1" x14ac:dyDescent="0.25">
      <c r="A119" s="81"/>
      <c r="B119" s="278"/>
      <c r="C119" s="278"/>
      <c r="D119" s="278"/>
      <c r="E119" s="278"/>
      <c r="F119" s="298"/>
      <c r="G119" s="298"/>
      <c r="H119" s="298"/>
      <c r="I119" s="298"/>
      <c r="J119" s="278"/>
      <c r="K119" s="278"/>
      <c r="L119" s="278"/>
      <c r="M119" s="278"/>
      <c r="N119" s="187"/>
      <c r="O119" s="163"/>
      <c r="P119" s="188"/>
      <c r="Q119" s="170"/>
      <c r="R119" s="170"/>
      <c r="S119" s="170"/>
      <c r="T119" s="170"/>
      <c r="U119" s="170"/>
      <c r="V119" s="170"/>
      <c r="W119" s="166"/>
      <c r="X119" s="166"/>
      <c r="Y119" s="166"/>
      <c r="Z119" s="166"/>
      <c r="AA119" s="166"/>
      <c r="AB119" s="166"/>
      <c r="AC119" s="166"/>
      <c r="AD119" s="166"/>
      <c r="AE119" s="166"/>
      <c r="AF119" s="166"/>
      <c r="AG119" s="166"/>
      <c r="AH119" s="166"/>
      <c r="AI119" s="166"/>
      <c r="AJ119" s="166"/>
      <c r="AK119" s="166"/>
    </row>
    <row r="120" spans="1:37" s="82" customFormat="1" ht="14.25" customHeight="1" x14ac:dyDescent="0.25">
      <c r="A120" s="81"/>
      <c r="B120" s="278"/>
      <c r="C120" s="278"/>
      <c r="D120" s="278"/>
      <c r="E120" s="278"/>
      <c r="F120" s="298"/>
      <c r="G120" s="298"/>
      <c r="H120" s="298"/>
      <c r="I120" s="298"/>
      <c r="J120" s="278"/>
      <c r="K120" s="278"/>
      <c r="L120" s="278"/>
      <c r="M120" s="278"/>
      <c r="N120" s="187"/>
      <c r="O120" s="163"/>
      <c r="P120" s="188"/>
      <c r="Q120" s="170"/>
      <c r="R120" s="170"/>
      <c r="S120" s="170"/>
      <c r="T120" s="170"/>
      <c r="U120" s="170"/>
      <c r="V120" s="170"/>
      <c r="W120" s="166"/>
      <c r="X120" s="166"/>
      <c r="Y120" s="166"/>
      <c r="Z120" s="166"/>
      <c r="AA120" s="166"/>
      <c r="AB120" s="166"/>
      <c r="AC120" s="166"/>
      <c r="AD120" s="166"/>
      <c r="AE120" s="166"/>
      <c r="AF120" s="166"/>
      <c r="AG120" s="166"/>
      <c r="AH120" s="166"/>
      <c r="AI120" s="166"/>
      <c r="AJ120" s="166"/>
      <c r="AK120" s="166"/>
    </row>
    <row r="121" spans="1:37" s="82" customFormat="1" ht="33" customHeight="1" x14ac:dyDescent="0.25">
      <c r="A121" s="81"/>
      <c r="B121" s="278"/>
      <c r="C121" s="278"/>
      <c r="D121" s="278"/>
      <c r="E121" s="278"/>
      <c r="F121" s="298"/>
      <c r="G121" s="298"/>
      <c r="H121" s="298"/>
      <c r="I121" s="298"/>
      <c r="J121" s="278"/>
      <c r="K121" s="278"/>
      <c r="L121" s="278"/>
      <c r="M121" s="278"/>
      <c r="N121" s="199"/>
      <c r="O121" s="200"/>
      <c r="P121" s="201"/>
      <c r="Q121" s="170"/>
      <c r="R121" s="170"/>
      <c r="S121" s="170"/>
      <c r="T121" s="170"/>
      <c r="U121" s="170"/>
      <c r="V121" s="170"/>
      <c r="W121" s="166"/>
      <c r="X121" s="166"/>
      <c r="Y121" s="166"/>
      <c r="Z121" s="166"/>
      <c r="AA121" s="166"/>
      <c r="AB121" s="166"/>
      <c r="AC121" s="166"/>
      <c r="AD121" s="166"/>
      <c r="AE121" s="166"/>
      <c r="AF121" s="166"/>
      <c r="AG121" s="166"/>
      <c r="AH121" s="166"/>
      <c r="AI121" s="166"/>
      <c r="AJ121" s="166"/>
      <c r="AK121" s="166"/>
    </row>
    <row r="122" spans="1:37" s="82" customFormat="1" ht="33.75" customHeight="1" x14ac:dyDescent="0.25">
      <c r="A122" s="81"/>
      <c r="B122" s="115"/>
      <c r="C122" s="115"/>
      <c r="D122" s="115"/>
      <c r="E122" s="115"/>
      <c r="F122" s="115"/>
      <c r="G122" s="115"/>
      <c r="H122" s="115"/>
      <c r="I122" s="115"/>
      <c r="J122" s="115"/>
      <c r="K122" s="115"/>
      <c r="L122" s="115"/>
      <c r="M122" s="115"/>
      <c r="N122" s="83"/>
      <c r="O122" s="163"/>
      <c r="P122" s="163"/>
      <c r="Q122" s="170"/>
      <c r="R122" s="170"/>
      <c r="S122" s="170"/>
      <c r="T122" s="170"/>
      <c r="U122" s="170"/>
      <c r="V122" s="170"/>
      <c r="W122" s="166"/>
      <c r="X122" s="166"/>
      <c r="Y122" s="166"/>
      <c r="Z122" s="166"/>
      <c r="AA122" s="166"/>
      <c r="AB122" s="166"/>
      <c r="AC122" s="166"/>
      <c r="AD122" s="166"/>
      <c r="AE122" s="166"/>
      <c r="AF122" s="166"/>
      <c r="AG122" s="166"/>
      <c r="AH122" s="166"/>
      <c r="AI122" s="166"/>
      <c r="AJ122" s="166"/>
      <c r="AK122" s="166"/>
    </row>
    <row r="123" spans="1:37" s="82" customFormat="1" ht="103.5" customHeight="1" x14ac:dyDescent="0.2">
      <c r="A123" s="85" t="s">
        <v>79</v>
      </c>
      <c r="B123" s="288" t="s">
        <v>151</v>
      </c>
      <c r="C123" s="289"/>
      <c r="D123" s="289"/>
      <c r="E123" s="289"/>
      <c r="F123" s="289"/>
      <c r="G123" s="289"/>
      <c r="H123" s="289"/>
      <c r="I123" s="289"/>
      <c r="J123" s="289"/>
      <c r="K123" s="289"/>
      <c r="L123" s="289"/>
      <c r="M123" s="289"/>
      <c r="N123" s="83"/>
      <c r="O123" s="181" t="s">
        <v>188</v>
      </c>
      <c r="P123" s="163"/>
      <c r="Q123" s="166"/>
      <c r="R123" s="166"/>
      <c r="S123" s="166"/>
      <c r="T123" s="166"/>
      <c r="U123" s="166"/>
      <c r="V123" s="166"/>
      <c r="W123" s="166"/>
      <c r="X123" s="166"/>
      <c r="Y123" s="166"/>
      <c r="Z123" s="166"/>
      <c r="AA123" s="166"/>
      <c r="AB123" s="166"/>
      <c r="AC123" s="166"/>
      <c r="AD123" s="166"/>
      <c r="AE123" s="166"/>
      <c r="AF123" s="166"/>
      <c r="AG123" s="166"/>
      <c r="AH123" s="166"/>
      <c r="AI123" s="166"/>
      <c r="AJ123" s="166"/>
      <c r="AK123" s="166"/>
    </row>
    <row r="124" spans="1:37" ht="0.75" customHeight="1" x14ac:dyDescent="0.25">
      <c r="O124" s="162"/>
      <c r="P124" s="162"/>
      <c r="Q124" s="162"/>
      <c r="R124" s="162"/>
      <c r="S124" s="162"/>
      <c r="T124" s="162"/>
      <c r="U124" s="162"/>
      <c r="V124" s="162"/>
      <c r="W124" s="162"/>
      <c r="X124" s="162"/>
      <c r="Y124" s="162"/>
      <c r="Z124" s="162"/>
      <c r="AA124" s="162"/>
      <c r="AB124" s="162"/>
      <c r="AC124" s="162"/>
      <c r="AD124" s="162"/>
      <c r="AE124" s="162"/>
      <c r="AF124" s="162"/>
      <c r="AG124" s="162"/>
      <c r="AH124" s="162"/>
      <c r="AI124" s="162"/>
      <c r="AJ124" s="162"/>
      <c r="AK124" s="162"/>
    </row>
    <row r="125" spans="1:37" ht="18" customHeight="1" x14ac:dyDescent="0.25">
      <c r="O125" s="197">
        <v>5</v>
      </c>
      <c r="Q125" s="162"/>
      <c r="R125" s="162"/>
      <c r="S125" s="162"/>
      <c r="T125" s="162"/>
      <c r="U125" s="162"/>
      <c r="V125" s="162"/>
      <c r="W125" s="162"/>
      <c r="X125" s="162"/>
      <c r="Y125" s="162"/>
      <c r="Z125" s="162"/>
      <c r="AA125" s="162"/>
      <c r="AB125" s="162"/>
      <c r="AC125" s="162"/>
      <c r="AD125" s="162"/>
      <c r="AE125" s="162"/>
      <c r="AF125" s="162"/>
      <c r="AG125" s="162"/>
      <c r="AH125" s="162"/>
      <c r="AI125" s="162"/>
      <c r="AJ125" s="162"/>
      <c r="AK125" s="162"/>
    </row>
    <row r="126" spans="1:37" x14ac:dyDescent="0.25">
      <c r="Q126" s="162"/>
      <c r="R126" s="162"/>
      <c r="S126" s="162"/>
      <c r="T126" s="162"/>
      <c r="U126" s="162"/>
      <c r="V126" s="162"/>
      <c r="W126" s="162"/>
      <c r="X126" s="162"/>
      <c r="Y126" s="162"/>
      <c r="Z126" s="162"/>
      <c r="AA126" s="162"/>
      <c r="AB126" s="162"/>
      <c r="AC126" s="162"/>
      <c r="AD126" s="162"/>
      <c r="AE126" s="162"/>
      <c r="AF126" s="162"/>
      <c r="AG126" s="162"/>
      <c r="AH126" s="162"/>
      <c r="AI126" s="162"/>
      <c r="AJ126" s="162"/>
      <c r="AK126" s="162"/>
    </row>
    <row r="127" spans="1:37" s="82" customFormat="1" ht="14.25" customHeight="1" x14ac:dyDescent="0.25">
      <c r="A127" s="81"/>
      <c r="B127" s="278"/>
      <c r="C127" s="278"/>
      <c r="D127" s="278"/>
      <c r="E127" s="278"/>
      <c r="F127" s="278"/>
      <c r="G127" s="278"/>
      <c r="H127" s="278"/>
      <c r="I127" s="278"/>
      <c r="J127" s="278"/>
      <c r="K127" s="278"/>
      <c r="L127" s="278"/>
      <c r="M127" s="278"/>
      <c r="N127" s="184" t="s">
        <v>189</v>
      </c>
      <c r="O127" s="208"/>
      <c r="P127" s="186"/>
      <c r="Q127" s="172"/>
      <c r="R127" s="166"/>
      <c r="S127" s="166"/>
      <c r="T127" s="166"/>
      <c r="U127" s="166"/>
      <c r="V127" s="166"/>
      <c r="W127" s="166"/>
      <c r="X127" s="166"/>
      <c r="Y127" s="166"/>
      <c r="Z127" s="166"/>
      <c r="AA127" s="166"/>
      <c r="AB127" s="166"/>
      <c r="AC127" s="166"/>
      <c r="AD127" s="166"/>
      <c r="AE127" s="166"/>
      <c r="AF127" s="166"/>
      <c r="AG127" s="166"/>
      <c r="AH127" s="166"/>
      <c r="AI127" s="166"/>
      <c r="AJ127" s="166"/>
      <c r="AK127" s="166"/>
    </row>
    <row r="128" spans="1:37" s="82" customFormat="1" ht="14.25" customHeight="1" x14ac:dyDescent="0.25">
      <c r="A128" s="81"/>
      <c r="B128" s="278"/>
      <c r="C128" s="278"/>
      <c r="D128" s="278"/>
      <c r="E128" s="278"/>
      <c r="F128" s="278"/>
      <c r="G128" s="278"/>
      <c r="H128" s="278"/>
      <c r="I128" s="278"/>
      <c r="J128" s="278"/>
      <c r="K128" s="278"/>
      <c r="L128" s="278"/>
      <c r="M128" s="278"/>
      <c r="N128" s="187"/>
      <c r="O128" s="163"/>
      <c r="P128" s="188"/>
      <c r="Q128" s="172"/>
      <c r="R128" s="166"/>
      <c r="S128" s="166"/>
      <c r="T128" s="166"/>
      <c r="U128" s="166"/>
      <c r="V128" s="166"/>
      <c r="W128" s="166"/>
      <c r="X128" s="166"/>
      <c r="Y128" s="166"/>
      <c r="Z128" s="166"/>
      <c r="AA128" s="166"/>
      <c r="AB128" s="166"/>
      <c r="AC128" s="166"/>
      <c r="AD128" s="166"/>
      <c r="AE128" s="166"/>
      <c r="AF128" s="166"/>
      <c r="AG128" s="166"/>
      <c r="AH128" s="166"/>
      <c r="AI128" s="166"/>
      <c r="AJ128" s="166"/>
      <c r="AK128" s="166"/>
    </row>
    <row r="129" spans="1:37" s="82" customFormat="1" ht="14.25" customHeight="1" x14ac:dyDescent="0.25">
      <c r="A129" s="81"/>
      <c r="B129" s="278"/>
      <c r="C129" s="278"/>
      <c r="D129" s="278"/>
      <c r="E129" s="278"/>
      <c r="F129" s="278"/>
      <c r="G129" s="278"/>
      <c r="H129" s="278"/>
      <c r="I129" s="278"/>
      <c r="J129" s="278"/>
      <c r="K129" s="278"/>
      <c r="L129" s="278"/>
      <c r="M129" s="278"/>
      <c r="N129" s="187"/>
      <c r="O129" s="163"/>
      <c r="P129" s="188"/>
      <c r="Q129" s="172"/>
      <c r="R129" s="166"/>
      <c r="S129" s="166"/>
      <c r="T129" s="166"/>
      <c r="U129" s="166"/>
      <c r="V129" s="166"/>
      <c r="W129" s="166"/>
      <c r="X129" s="166"/>
      <c r="Y129" s="166"/>
      <c r="Z129" s="166"/>
      <c r="AA129" s="166"/>
      <c r="AB129" s="166"/>
      <c r="AC129" s="166"/>
      <c r="AD129" s="166"/>
      <c r="AE129" s="166"/>
      <c r="AF129" s="166"/>
      <c r="AG129" s="166"/>
      <c r="AH129" s="166"/>
      <c r="AI129" s="166"/>
      <c r="AJ129" s="166"/>
      <c r="AK129" s="166"/>
    </row>
    <row r="130" spans="1:37" s="82" customFormat="1" ht="37.5" customHeight="1" x14ac:dyDescent="0.25">
      <c r="A130" s="81"/>
      <c r="B130" s="278"/>
      <c r="C130" s="278"/>
      <c r="D130" s="278"/>
      <c r="E130" s="278"/>
      <c r="F130" s="278"/>
      <c r="G130" s="278"/>
      <c r="H130" s="278"/>
      <c r="I130" s="278"/>
      <c r="J130" s="278"/>
      <c r="K130" s="278"/>
      <c r="L130" s="278"/>
      <c r="M130" s="278"/>
      <c r="N130" s="199"/>
      <c r="O130" s="200"/>
      <c r="P130" s="201"/>
      <c r="Q130" s="172"/>
      <c r="R130" s="166"/>
      <c r="S130" s="166"/>
      <c r="T130" s="166"/>
      <c r="U130" s="166"/>
      <c r="V130" s="166"/>
      <c r="W130" s="166"/>
      <c r="X130" s="166"/>
      <c r="Y130" s="166"/>
      <c r="Z130" s="166"/>
      <c r="AA130" s="166"/>
      <c r="AB130" s="166"/>
      <c r="AC130" s="166"/>
      <c r="AD130" s="166"/>
      <c r="AE130" s="166"/>
      <c r="AF130" s="166"/>
      <c r="AG130" s="166"/>
      <c r="AH130" s="166"/>
      <c r="AI130" s="166"/>
      <c r="AJ130" s="166"/>
      <c r="AK130" s="166"/>
    </row>
    <row r="131" spans="1:37" s="82" customFormat="1" ht="37.5" customHeight="1" x14ac:dyDescent="0.25">
      <c r="A131" s="81"/>
      <c r="B131" s="103"/>
      <c r="C131" s="103"/>
      <c r="D131" s="103"/>
      <c r="E131" s="103"/>
      <c r="F131" s="103"/>
      <c r="G131" s="103"/>
      <c r="H131" s="103"/>
      <c r="I131" s="103"/>
      <c r="J131" s="103"/>
      <c r="K131" s="103"/>
      <c r="L131" s="103"/>
      <c r="M131" s="103"/>
      <c r="N131" s="83"/>
      <c r="O131" s="163"/>
      <c r="P131" s="163"/>
      <c r="Q131" s="172"/>
      <c r="R131" s="166"/>
      <c r="S131" s="166"/>
      <c r="T131" s="166"/>
      <c r="U131" s="166"/>
      <c r="V131" s="166"/>
      <c r="W131" s="166"/>
      <c r="X131" s="166"/>
      <c r="Y131" s="166"/>
      <c r="Z131" s="166"/>
      <c r="AA131" s="166"/>
      <c r="AB131" s="166"/>
      <c r="AC131" s="166"/>
      <c r="AD131" s="166"/>
      <c r="AE131" s="166"/>
      <c r="AF131" s="166"/>
      <c r="AG131" s="166"/>
      <c r="AH131" s="166"/>
      <c r="AI131" s="166"/>
      <c r="AJ131" s="166"/>
      <c r="AK131" s="166"/>
    </row>
    <row r="132" spans="1:37" x14ac:dyDescent="0.25">
      <c r="B132" s="117"/>
      <c r="C132" s="117"/>
      <c r="D132" s="117"/>
      <c r="E132" s="117"/>
      <c r="F132" s="117"/>
      <c r="G132" s="117"/>
      <c r="H132" s="117"/>
      <c r="I132" s="117"/>
      <c r="J132" s="117"/>
      <c r="K132" s="117"/>
      <c r="L132" s="117"/>
      <c r="M132" s="117"/>
      <c r="N132" s="83"/>
      <c r="O132" s="163"/>
      <c r="P132" s="163"/>
      <c r="Q132" s="162"/>
      <c r="R132" s="162"/>
      <c r="S132" s="162"/>
      <c r="T132" s="162"/>
      <c r="U132" s="162"/>
      <c r="V132" s="162"/>
      <c r="W132" s="162"/>
      <c r="X132" s="162"/>
      <c r="Y132" s="162"/>
      <c r="Z132" s="162"/>
      <c r="AA132" s="162"/>
      <c r="AB132" s="162"/>
      <c r="AC132" s="162"/>
      <c r="AD132" s="162"/>
      <c r="AE132" s="162"/>
      <c r="AF132" s="162"/>
      <c r="AG132" s="162"/>
      <c r="AH132" s="162"/>
      <c r="AI132" s="162"/>
      <c r="AJ132" s="162"/>
      <c r="AK132" s="162"/>
    </row>
    <row r="133" spans="1:37" ht="14.25" customHeight="1" x14ac:dyDescent="0.25">
      <c r="A133" s="279" t="s">
        <v>152</v>
      </c>
      <c r="B133" s="279"/>
      <c r="C133" s="279"/>
      <c r="D133" s="279"/>
      <c r="E133" s="279"/>
      <c r="F133" s="279"/>
      <c r="G133" s="279"/>
      <c r="H133" s="279"/>
      <c r="I133" s="279"/>
      <c r="J133" s="279"/>
      <c r="K133" s="279"/>
      <c r="L133" s="279"/>
      <c r="M133" s="279"/>
      <c r="O133" s="162"/>
      <c r="P133" s="162"/>
      <c r="Q133" s="162"/>
      <c r="R133" s="162"/>
      <c r="S133" s="162"/>
      <c r="T133" s="162"/>
      <c r="U133" s="162"/>
      <c r="V133" s="162"/>
      <c r="W133" s="162"/>
      <c r="X133" s="162"/>
      <c r="Y133" s="162"/>
      <c r="Z133" s="162"/>
      <c r="AA133" s="162"/>
      <c r="AB133" s="162"/>
      <c r="AC133" s="162"/>
      <c r="AD133" s="162"/>
      <c r="AE133" s="162"/>
      <c r="AF133" s="162"/>
      <c r="AG133" s="162"/>
      <c r="AH133" s="162"/>
      <c r="AI133" s="162"/>
      <c r="AJ133" s="162"/>
      <c r="AK133" s="162"/>
    </row>
    <row r="134" spans="1:37" ht="43.5" customHeight="1" x14ac:dyDescent="0.25">
      <c r="A134" s="279"/>
      <c r="B134" s="279"/>
      <c r="C134" s="279"/>
      <c r="D134" s="279"/>
      <c r="E134" s="279"/>
      <c r="F134" s="279"/>
      <c r="G134" s="279"/>
      <c r="H134" s="279"/>
      <c r="I134" s="279"/>
      <c r="J134" s="279"/>
      <c r="K134" s="279"/>
      <c r="L134" s="279"/>
      <c r="M134" s="279"/>
      <c r="O134" s="162"/>
      <c r="P134" s="162"/>
      <c r="Q134" s="162"/>
      <c r="R134" s="162"/>
      <c r="S134" s="162"/>
      <c r="T134" s="162"/>
      <c r="U134" s="162"/>
      <c r="V134" s="162"/>
      <c r="W134" s="162"/>
      <c r="X134" s="162"/>
      <c r="Y134" s="162"/>
      <c r="Z134" s="162"/>
      <c r="AA134" s="162"/>
      <c r="AB134" s="162"/>
      <c r="AC134" s="162"/>
      <c r="AD134" s="162"/>
      <c r="AE134" s="162"/>
      <c r="AF134" s="162"/>
      <c r="AG134" s="162"/>
      <c r="AH134" s="162"/>
      <c r="AI134" s="162"/>
      <c r="AJ134" s="162"/>
      <c r="AK134" s="162"/>
    </row>
    <row r="135" spans="1:37" ht="15" x14ac:dyDescent="0.25">
      <c r="A135" s="95"/>
      <c r="B135" s="95"/>
      <c r="C135" s="95"/>
      <c r="D135" s="95"/>
      <c r="E135" s="95"/>
      <c r="F135" s="95"/>
      <c r="G135" s="95"/>
      <c r="H135" s="95"/>
      <c r="I135" s="95"/>
      <c r="J135" s="95"/>
      <c r="K135" s="95"/>
      <c r="L135" s="95"/>
      <c r="M135" s="95"/>
      <c r="O135" s="162"/>
      <c r="P135" s="162"/>
      <c r="Q135" s="162"/>
      <c r="R135" s="162"/>
      <c r="S135" s="162"/>
      <c r="T135" s="162"/>
      <c r="U135" s="162"/>
      <c r="V135" s="162"/>
      <c r="W135" s="162"/>
      <c r="X135" s="162"/>
      <c r="Y135" s="162"/>
      <c r="Z135" s="162"/>
      <c r="AA135" s="162"/>
      <c r="AB135" s="162"/>
      <c r="AC135" s="162"/>
      <c r="AD135" s="162"/>
      <c r="AE135" s="162"/>
      <c r="AF135" s="162"/>
      <c r="AG135" s="162"/>
      <c r="AH135" s="162"/>
      <c r="AI135" s="162"/>
      <c r="AJ135" s="162"/>
      <c r="AK135" s="162"/>
    </row>
    <row r="136" spans="1:37" s="82" customFormat="1" ht="45" customHeight="1" x14ac:dyDescent="0.2">
      <c r="A136" s="118" t="s">
        <v>80</v>
      </c>
      <c r="B136" s="296" t="s">
        <v>153</v>
      </c>
      <c r="C136" s="296"/>
      <c r="D136" s="296"/>
      <c r="E136" s="296"/>
      <c r="F136" s="296"/>
      <c r="G136" s="296"/>
      <c r="H136" s="296"/>
      <c r="I136" s="296"/>
      <c r="J136" s="296"/>
      <c r="K136" s="296"/>
      <c r="L136" s="296"/>
      <c r="M136" s="97"/>
      <c r="N136" s="92"/>
      <c r="O136" s="181" t="s">
        <v>188</v>
      </c>
      <c r="P136" s="175"/>
      <c r="Q136" s="175"/>
      <c r="R136" s="166"/>
      <c r="S136" s="175"/>
      <c r="T136" s="175"/>
      <c r="U136" s="175"/>
      <c r="V136" s="166"/>
      <c r="W136" s="175"/>
      <c r="X136" s="175"/>
      <c r="Y136" s="175"/>
      <c r="Z136" s="173"/>
      <c r="AA136" s="173"/>
      <c r="AB136" s="166"/>
      <c r="AC136" s="166"/>
      <c r="AD136" s="166"/>
      <c r="AE136" s="166"/>
      <c r="AF136" s="166"/>
      <c r="AG136" s="166"/>
      <c r="AH136" s="166"/>
      <c r="AI136" s="166"/>
      <c r="AJ136" s="166"/>
      <c r="AK136" s="166"/>
    </row>
    <row r="137" spans="1:37" ht="23.25" customHeight="1" x14ac:dyDescent="0.25">
      <c r="A137" s="95"/>
      <c r="B137" s="95"/>
      <c r="C137" s="95"/>
      <c r="D137" s="95"/>
      <c r="E137" s="95"/>
      <c r="F137" s="95"/>
      <c r="G137" s="95"/>
      <c r="H137" s="95"/>
      <c r="I137" s="95"/>
      <c r="J137" s="95"/>
      <c r="K137" s="95"/>
      <c r="L137" s="95"/>
      <c r="M137" s="95"/>
      <c r="O137" s="197">
        <v>5</v>
      </c>
      <c r="P137" s="162"/>
      <c r="Q137" s="169"/>
      <c r="R137" s="169"/>
      <c r="S137" s="169"/>
      <c r="T137" s="169"/>
      <c r="U137" s="169"/>
      <c r="V137" s="169"/>
      <c r="W137" s="169"/>
      <c r="X137" s="169"/>
      <c r="Y137" s="169"/>
      <c r="Z137" s="162"/>
      <c r="AA137" s="162"/>
      <c r="AB137" s="162"/>
      <c r="AC137" s="162"/>
      <c r="AD137" s="162"/>
      <c r="AE137" s="162"/>
      <c r="AF137" s="162"/>
      <c r="AG137" s="162"/>
      <c r="AH137" s="162"/>
      <c r="AI137" s="162"/>
      <c r="AJ137" s="162"/>
      <c r="AK137" s="162"/>
    </row>
    <row r="138" spans="1:37" s="82" customFormat="1" ht="15" x14ac:dyDescent="0.25">
      <c r="A138" s="93"/>
      <c r="B138" s="93"/>
      <c r="C138" s="93"/>
      <c r="D138" s="93"/>
      <c r="E138" s="93"/>
      <c r="F138" s="93"/>
      <c r="G138" s="93"/>
      <c r="H138" s="93"/>
      <c r="I138" s="93"/>
      <c r="J138" s="93"/>
      <c r="K138" s="93"/>
      <c r="L138" s="93"/>
      <c r="M138" s="93"/>
      <c r="Q138" s="175"/>
      <c r="R138" s="175"/>
      <c r="S138" s="175"/>
      <c r="T138" s="175"/>
      <c r="U138" s="175"/>
      <c r="V138" s="175"/>
      <c r="W138" s="175"/>
      <c r="X138" s="175"/>
      <c r="Y138" s="175"/>
      <c r="Z138" s="166"/>
      <c r="AA138" s="166"/>
      <c r="AB138" s="166"/>
      <c r="AC138" s="166"/>
      <c r="AD138" s="166"/>
      <c r="AE138" s="166"/>
      <c r="AF138" s="166"/>
      <c r="AG138" s="166"/>
      <c r="AH138" s="166"/>
      <c r="AI138" s="166"/>
      <c r="AJ138" s="166"/>
      <c r="AK138" s="166"/>
    </row>
    <row r="139" spans="1:37" s="82" customFormat="1" ht="15" customHeight="1" x14ac:dyDescent="0.25">
      <c r="A139" s="93"/>
      <c r="B139" s="302"/>
      <c r="C139" s="302"/>
      <c r="D139" s="302"/>
      <c r="E139" s="302"/>
      <c r="F139" s="302"/>
      <c r="G139" s="302"/>
      <c r="H139" s="302"/>
      <c r="I139" s="302"/>
      <c r="J139" s="302"/>
      <c r="K139" s="302"/>
      <c r="L139" s="302"/>
      <c r="M139" s="307"/>
      <c r="N139" s="184" t="s">
        <v>189</v>
      </c>
      <c r="O139" s="208"/>
      <c r="P139" s="186"/>
      <c r="Q139" s="216"/>
      <c r="R139" s="216"/>
      <c r="S139" s="175"/>
      <c r="T139" s="175"/>
      <c r="U139" s="175"/>
      <c r="V139" s="175"/>
      <c r="W139" s="175"/>
      <c r="X139" s="175"/>
      <c r="Y139" s="175"/>
      <c r="Z139" s="166"/>
      <c r="AA139" s="166"/>
      <c r="AB139" s="166"/>
      <c r="AC139" s="166"/>
      <c r="AD139" s="166"/>
      <c r="AE139" s="166"/>
      <c r="AF139" s="166"/>
      <c r="AG139" s="166"/>
      <c r="AH139" s="166"/>
      <c r="AI139" s="166"/>
      <c r="AJ139" s="166"/>
      <c r="AK139" s="166"/>
    </row>
    <row r="140" spans="1:37" s="82" customFormat="1" ht="15" x14ac:dyDescent="0.25">
      <c r="A140" s="93"/>
      <c r="B140" s="302"/>
      <c r="C140" s="302"/>
      <c r="D140" s="302"/>
      <c r="E140" s="302"/>
      <c r="F140" s="302"/>
      <c r="G140" s="302"/>
      <c r="H140" s="302"/>
      <c r="I140" s="302"/>
      <c r="J140" s="302"/>
      <c r="K140" s="302"/>
      <c r="L140" s="302"/>
      <c r="M140" s="307"/>
      <c r="N140" s="187"/>
      <c r="O140" s="163"/>
      <c r="P140" s="188"/>
      <c r="Q140" s="217"/>
      <c r="R140" s="216"/>
      <c r="S140" s="175"/>
      <c r="T140" s="175"/>
      <c r="U140" s="175"/>
      <c r="V140" s="175"/>
      <c r="W140" s="175"/>
      <c r="X140" s="175"/>
      <c r="Y140" s="175"/>
      <c r="Z140" s="166"/>
      <c r="AA140" s="166"/>
      <c r="AB140" s="166"/>
      <c r="AC140" s="166"/>
      <c r="AD140" s="166"/>
      <c r="AE140" s="166"/>
      <c r="AF140" s="166"/>
      <c r="AG140" s="166"/>
      <c r="AH140" s="166"/>
      <c r="AI140" s="166"/>
      <c r="AJ140" s="166"/>
      <c r="AK140" s="166"/>
    </row>
    <row r="141" spans="1:37" s="82" customFormat="1" ht="63" customHeight="1" x14ac:dyDescent="0.25">
      <c r="A141" s="93"/>
      <c r="B141" s="302"/>
      <c r="C141" s="302"/>
      <c r="D141" s="302"/>
      <c r="E141" s="302"/>
      <c r="F141" s="302"/>
      <c r="G141" s="302"/>
      <c r="H141" s="302"/>
      <c r="I141" s="302"/>
      <c r="J141" s="302"/>
      <c r="K141" s="302"/>
      <c r="L141" s="302"/>
      <c r="M141" s="307"/>
      <c r="N141" s="199"/>
      <c r="O141" s="200"/>
      <c r="P141" s="201"/>
      <c r="Q141" s="216"/>
      <c r="R141" s="216"/>
      <c r="S141" s="175"/>
      <c r="T141" s="175"/>
      <c r="U141" s="175"/>
      <c r="V141" s="175"/>
      <c r="W141" s="175"/>
      <c r="X141" s="175"/>
      <c r="Y141" s="175"/>
      <c r="Z141" s="166"/>
      <c r="AA141" s="166"/>
      <c r="AB141" s="166"/>
      <c r="AC141" s="166"/>
      <c r="AD141" s="166"/>
      <c r="AE141" s="166"/>
      <c r="AF141" s="166"/>
      <c r="AG141" s="166"/>
      <c r="AH141" s="166"/>
      <c r="AI141" s="166"/>
      <c r="AJ141" s="166"/>
      <c r="AK141" s="166"/>
    </row>
    <row r="142" spans="1:37" s="82" customFormat="1" ht="27" customHeight="1" x14ac:dyDescent="0.25">
      <c r="A142" s="93"/>
      <c r="B142" s="110"/>
      <c r="C142" s="110"/>
      <c r="D142" s="110"/>
      <c r="E142" s="110"/>
      <c r="F142" s="110"/>
      <c r="G142" s="110"/>
      <c r="H142" s="110"/>
      <c r="I142" s="110"/>
      <c r="J142" s="110"/>
      <c r="K142" s="110"/>
      <c r="L142" s="110"/>
      <c r="M142" s="121"/>
      <c r="N142" s="83"/>
      <c r="O142" s="163"/>
      <c r="P142" s="163"/>
      <c r="Q142" s="175"/>
      <c r="R142" s="175"/>
      <c r="S142" s="175"/>
      <c r="T142" s="175"/>
      <c r="U142" s="175"/>
      <c r="V142" s="175"/>
      <c r="W142" s="175"/>
      <c r="X142" s="175"/>
      <c r="Y142" s="175"/>
      <c r="Z142" s="166"/>
      <c r="AA142" s="166"/>
      <c r="AB142" s="166"/>
      <c r="AC142" s="166"/>
      <c r="AD142" s="166"/>
      <c r="AE142" s="166"/>
      <c r="AF142" s="166"/>
      <c r="AG142" s="166"/>
      <c r="AH142" s="166"/>
      <c r="AI142" s="166"/>
      <c r="AJ142" s="166"/>
      <c r="AK142" s="166"/>
    </row>
    <row r="143" spans="1:37" s="82" customFormat="1" ht="24" customHeight="1" x14ac:dyDescent="0.2">
      <c r="A143" s="118" t="s">
        <v>81</v>
      </c>
      <c r="B143" s="297" t="s">
        <v>132</v>
      </c>
      <c r="C143" s="297"/>
      <c r="D143" s="297"/>
      <c r="E143" s="297"/>
      <c r="F143" s="297"/>
      <c r="G143" s="297"/>
      <c r="H143" s="297"/>
      <c r="I143" s="297"/>
      <c r="J143" s="297"/>
      <c r="K143" s="297"/>
      <c r="L143" s="297"/>
      <c r="M143" s="210"/>
      <c r="N143" s="83"/>
      <c r="O143" s="181" t="s">
        <v>188</v>
      </c>
      <c r="P143" s="163"/>
      <c r="Q143" s="301"/>
      <c r="R143" s="301"/>
      <c r="S143" s="301"/>
      <c r="T143" s="301"/>
      <c r="U143" s="301"/>
      <c r="V143" s="301"/>
      <c r="W143" s="301"/>
      <c r="X143" s="301"/>
      <c r="Y143" s="301"/>
      <c r="Z143" s="301"/>
      <c r="AA143" s="301"/>
      <c r="AB143" s="301"/>
      <c r="AC143" s="166"/>
      <c r="AD143" s="166"/>
      <c r="AE143" s="166"/>
      <c r="AF143" s="166"/>
      <c r="AG143" s="166"/>
      <c r="AH143" s="166"/>
      <c r="AI143" s="166"/>
      <c r="AJ143" s="166"/>
      <c r="AK143" s="166"/>
    </row>
    <row r="144" spans="1:37" s="82" customFormat="1" ht="26.25" customHeight="1" x14ac:dyDescent="0.25">
      <c r="A144" s="81"/>
      <c r="B144" s="297"/>
      <c r="C144" s="297"/>
      <c r="D144" s="297"/>
      <c r="E144" s="297"/>
      <c r="F144" s="297"/>
      <c r="G144" s="297"/>
      <c r="H144" s="297"/>
      <c r="I144" s="297"/>
      <c r="J144" s="297"/>
      <c r="K144" s="297"/>
      <c r="L144" s="297"/>
      <c r="M144" s="210"/>
      <c r="O144" s="197">
        <v>5</v>
      </c>
      <c r="P144" s="166"/>
      <c r="Q144" s="166"/>
      <c r="R144" s="166"/>
      <c r="S144" s="166"/>
      <c r="T144" s="166"/>
      <c r="U144" s="166"/>
      <c r="V144" s="166"/>
      <c r="W144" s="166"/>
      <c r="X144" s="166"/>
      <c r="Y144" s="166"/>
      <c r="Z144" s="166"/>
      <c r="AA144" s="166"/>
      <c r="AB144" s="166"/>
      <c r="AC144" s="166"/>
      <c r="AD144" s="166"/>
      <c r="AE144" s="166"/>
      <c r="AF144" s="166"/>
      <c r="AG144" s="166"/>
      <c r="AH144" s="166"/>
      <c r="AI144" s="166"/>
      <c r="AJ144" s="166"/>
      <c r="AK144" s="166"/>
    </row>
    <row r="145" spans="1:37" ht="19.5" customHeight="1" x14ac:dyDescent="0.25">
      <c r="N145" s="91"/>
      <c r="O145" s="168"/>
      <c r="P145" s="168"/>
      <c r="Q145" s="163"/>
      <c r="R145" s="163"/>
      <c r="S145" s="163"/>
      <c r="T145" s="163"/>
      <c r="U145" s="162"/>
      <c r="V145" s="162"/>
      <c r="W145" s="162"/>
      <c r="X145" s="162"/>
      <c r="Y145" s="162"/>
      <c r="Z145" s="162"/>
      <c r="AA145" s="162"/>
      <c r="AB145" s="162"/>
      <c r="AC145" s="162"/>
      <c r="AD145" s="162"/>
      <c r="AE145" s="162"/>
      <c r="AF145" s="162"/>
      <c r="AG145" s="162"/>
      <c r="AH145" s="162"/>
      <c r="AI145" s="162"/>
      <c r="AJ145" s="162"/>
      <c r="AK145" s="162"/>
    </row>
    <row r="146" spans="1:37" s="82" customFormat="1" ht="15" customHeight="1" x14ac:dyDescent="0.25">
      <c r="A146" s="81"/>
      <c r="B146" s="122"/>
      <c r="C146" s="122"/>
      <c r="D146" s="122"/>
      <c r="E146" s="122"/>
      <c r="F146" s="122"/>
      <c r="G146" s="122"/>
      <c r="H146" s="122"/>
      <c r="I146" s="122"/>
      <c r="J146" s="122"/>
      <c r="K146" s="122"/>
      <c r="L146" s="122"/>
      <c r="M146" s="122"/>
      <c r="N146" s="184" t="s">
        <v>189</v>
      </c>
      <c r="O146" s="208"/>
      <c r="P146" s="186"/>
      <c r="Q146" s="304"/>
      <c r="R146" s="304"/>
      <c r="S146" s="304"/>
      <c r="T146" s="304"/>
      <c r="U146" s="305"/>
      <c r="V146" s="305"/>
      <c r="W146" s="305"/>
      <c r="X146" s="305"/>
      <c r="Y146" s="305"/>
      <c r="Z146" s="305"/>
      <c r="AA146" s="305"/>
      <c r="AB146" s="305"/>
      <c r="AC146" s="166"/>
      <c r="AD146" s="166"/>
      <c r="AE146" s="166"/>
      <c r="AF146" s="166"/>
      <c r="AG146" s="166"/>
      <c r="AH146" s="166"/>
      <c r="AI146" s="166"/>
      <c r="AJ146" s="166"/>
      <c r="AK146" s="166"/>
    </row>
    <row r="147" spans="1:37" s="82" customFormat="1" ht="14.25" customHeight="1" x14ac:dyDescent="0.25">
      <c r="A147" s="81"/>
      <c r="B147" s="298"/>
      <c r="C147" s="298"/>
      <c r="D147" s="298"/>
      <c r="E147" s="298"/>
      <c r="F147" s="298"/>
      <c r="G147" s="298"/>
      <c r="H147" s="298"/>
      <c r="I147" s="298"/>
      <c r="J147" s="298"/>
      <c r="K147" s="298"/>
      <c r="L147" s="298"/>
      <c r="M147" s="298"/>
      <c r="N147" s="187"/>
      <c r="O147" s="163"/>
      <c r="P147" s="188"/>
      <c r="Q147" s="304"/>
      <c r="R147" s="304"/>
      <c r="S147" s="304"/>
      <c r="T147" s="304"/>
      <c r="U147" s="305"/>
      <c r="V147" s="305"/>
      <c r="W147" s="305"/>
      <c r="X147" s="305"/>
      <c r="Y147" s="305"/>
      <c r="Z147" s="305"/>
      <c r="AA147" s="305"/>
      <c r="AB147" s="305"/>
      <c r="AC147" s="166"/>
      <c r="AD147" s="166"/>
      <c r="AE147" s="166"/>
      <c r="AF147" s="166"/>
      <c r="AG147" s="166"/>
      <c r="AH147" s="166"/>
      <c r="AI147" s="166"/>
      <c r="AJ147" s="166"/>
      <c r="AK147" s="166"/>
    </row>
    <row r="148" spans="1:37" s="82" customFormat="1" ht="14.25" customHeight="1" x14ac:dyDescent="0.25">
      <c r="A148" s="81"/>
      <c r="B148" s="298"/>
      <c r="C148" s="298"/>
      <c r="D148" s="298"/>
      <c r="E148" s="298"/>
      <c r="F148" s="298"/>
      <c r="G148" s="298"/>
      <c r="H148" s="298"/>
      <c r="I148" s="298"/>
      <c r="J148" s="298"/>
      <c r="K148" s="298"/>
      <c r="L148" s="298"/>
      <c r="M148" s="298"/>
      <c r="N148" s="187"/>
      <c r="O148" s="163"/>
      <c r="P148" s="188"/>
      <c r="Q148" s="304"/>
      <c r="R148" s="304"/>
      <c r="S148" s="304"/>
      <c r="T148" s="304"/>
      <c r="U148" s="305"/>
      <c r="V148" s="305"/>
      <c r="W148" s="305"/>
      <c r="X148" s="305"/>
      <c r="Y148" s="305"/>
      <c r="Z148" s="305"/>
      <c r="AA148" s="305"/>
      <c r="AB148" s="305"/>
      <c r="AC148" s="166"/>
      <c r="AD148" s="166"/>
      <c r="AE148" s="166"/>
      <c r="AF148" s="166"/>
      <c r="AG148" s="166"/>
      <c r="AH148" s="166"/>
      <c r="AI148" s="166"/>
      <c r="AJ148" s="166"/>
      <c r="AK148" s="166"/>
    </row>
    <row r="149" spans="1:37" s="82" customFormat="1" ht="14.25" customHeight="1" x14ac:dyDescent="0.25">
      <c r="A149" s="81"/>
      <c r="B149" s="298"/>
      <c r="C149" s="298"/>
      <c r="D149" s="298"/>
      <c r="E149" s="298"/>
      <c r="F149" s="298"/>
      <c r="G149" s="298"/>
      <c r="H149" s="298"/>
      <c r="I149" s="298"/>
      <c r="J149" s="298"/>
      <c r="K149" s="298"/>
      <c r="L149" s="298"/>
      <c r="M149" s="298"/>
      <c r="N149" s="187"/>
      <c r="O149" s="163"/>
      <c r="P149" s="188"/>
      <c r="Q149" s="304"/>
      <c r="R149" s="304"/>
      <c r="S149" s="304"/>
      <c r="T149" s="304"/>
      <c r="U149" s="305"/>
      <c r="V149" s="305"/>
      <c r="W149" s="305"/>
      <c r="X149" s="305"/>
      <c r="Y149" s="305"/>
      <c r="Z149" s="305"/>
      <c r="AA149" s="305"/>
      <c r="AB149" s="305"/>
      <c r="AC149" s="166"/>
      <c r="AD149" s="166"/>
      <c r="AE149" s="166"/>
      <c r="AF149" s="166"/>
      <c r="AG149" s="166"/>
      <c r="AH149" s="166"/>
      <c r="AI149" s="166"/>
      <c r="AJ149" s="166"/>
      <c r="AK149" s="166"/>
    </row>
    <row r="150" spans="1:37" s="82" customFormat="1" ht="14.25" customHeight="1" x14ac:dyDescent="0.25">
      <c r="A150" s="81"/>
      <c r="B150" s="298"/>
      <c r="C150" s="298"/>
      <c r="D150" s="298"/>
      <c r="E150" s="298"/>
      <c r="F150" s="298"/>
      <c r="G150" s="298"/>
      <c r="H150" s="298"/>
      <c r="I150" s="298"/>
      <c r="J150" s="298"/>
      <c r="K150" s="298"/>
      <c r="L150" s="298"/>
      <c r="M150" s="298"/>
      <c r="N150" s="206"/>
      <c r="O150" s="167"/>
      <c r="P150" s="188"/>
      <c r="Q150" s="304"/>
      <c r="R150" s="304"/>
      <c r="S150" s="304"/>
      <c r="T150" s="304"/>
      <c r="U150" s="305"/>
      <c r="V150" s="305"/>
      <c r="W150" s="305"/>
      <c r="X150" s="305"/>
      <c r="Y150" s="305"/>
      <c r="Z150" s="305"/>
      <c r="AA150" s="305"/>
      <c r="AB150" s="305"/>
      <c r="AC150" s="166"/>
      <c r="AD150" s="166"/>
      <c r="AE150" s="166"/>
      <c r="AF150" s="166"/>
      <c r="AG150" s="166"/>
      <c r="AH150" s="166"/>
      <c r="AI150" s="166"/>
      <c r="AJ150" s="166"/>
      <c r="AK150" s="166"/>
    </row>
    <row r="151" spans="1:37" s="82" customFormat="1" ht="14.25" customHeight="1" x14ac:dyDescent="0.25">
      <c r="A151" s="81"/>
      <c r="B151" s="298"/>
      <c r="C151" s="298"/>
      <c r="D151" s="298"/>
      <c r="E151" s="298"/>
      <c r="F151" s="298"/>
      <c r="G151" s="298"/>
      <c r="H151" s="298"/>
      <c r="I151" s="298"/>
      <c r="J151" s="298"/>
      <c r="K151" s="298"/>
      <c r="L151" s="298"/>
      <c r="M151" s="298"/>
      <c r="N151" s="187"/>
      <c r="O151" s="163"/>
      <c r="P151" s="188"/>
      <c r="Q151" s="304"/>
      <c r="R151" s="304"/>
      <c r="S151" s="304"/>
      <c r="T151" s="304"/>
      <c r="U151" s="305"/>
      <c r="V151" s="305"/>
      <c r="W151" s="305"/>
      <c r="X151" s="305"/>
      <c r="Y151" s="305"/>
      <c r="Z151" s="305"/>
      <c r="AA151" s="305"/>
      <c r="AB151" s="305"/>
      <c r="AC151" s="166"/>
      <c r="AD151" s="166"/>
      <c r="AE151" s="166"/>
      <c r="AF151" s="166"/>
      <c r="AG151" s="166"/>
      <c r="AH151" s="166"/>
      <c r="AI151" s="166"/>
      <c r="AJ151" s="166"/>
      <c r="AK151" s="166"/>
    </row>
    <row r="152" spans="1:37" s="82" customFormat="1" ht="14.25" customHeight="1" x14ac:dyDescent="0.25">
      <c r="A152" s="81"/>
      <c r="B152" s="298"/>
      <c r="C152" s="298"/>
      <c r="D152" s="298"/>
      <c r="E152" s="298"/>
      <c r="F152" s="298"/>
      <c r="G152" s="298"/>
      <c r="H152" s="298"/>
      <c r="I152" s="298"/>
      <c r="J152" s="298"/>
      <c r="K152" s="298"/>
      <c r="L152" s="298"/>
      <c r="M152" s="298"/>
      <c r="N152" s="187"/>
      <c r="O152" s="83"/>
      <c r="P152" s="212"/>
      <c r="Q152" s="105"/>
      <c r="R152" s="211"/>
      <c r="S152" s="91"/>
      <c r="T152" s="91"/>
    </row>
    <row r="153" spans="1:37" s="82" customFormat="1" ht="14.25" customHeight="1" x14ac:dyDescent="0.25">
      <c r="A153" s="81"/>
      <c r="B153" s="298"/>
      <c r="C153" s="298"/>
      <c r="D153" s="298"/>
      <c r="E153" s="298"/>
      <c r="F153" s="122"/>
      <c r="G153" s="122"/>
      <c r="H153" s="122"/>
      <c r="I153" s="122"/>
      <c r="J153" s="298"/>
      <c r="K153" s="298"/>
      <c r="L153" s="298"/>
      <c r="M153" s="298"/>
      <c r="N153" s="187"/>
      <c r="O153" s="83"/>
      <c r="P153" s="212"/>
      <c r="Q153" s="211"/>
      <c r="R153" s="211"/>
      <c r="S153" s="91"/>
      <c r="T153" s="91"/>
    </row>
    <row r="154" spans="1:37" s="82" customFormat="1" ht="14.25" customHeight="1" x14ac:dyDescent="0.25">
      <c r="A154" s="81"/>
      <c r="B154" s="101"/>
      <c r="C154" s="101"/>
      <c r="D154" s="101"/>
      <c r="E154" s="101"/>
      <c r="F154" s="122"/>
      <c r="G154" s="122"/>
      <c r="H154" s="122"/>
      <c r="I154" s="122"/>
      <c r="J154" s="298"/>
      <c r="K154" s="298"/>
      <c r="L154" s="298"/>
      <c r="M154" s="298"/>
      <c r="N154" s="213"/>
      <c r="O154" s="214"/>
      <c r="P154" s="215"/>
      <c r="Q154" s="101"/>
      <c r="R154" s="101"/>
    </row>
    <row r="155" spans="1:37" s="82" customFormat="1" ht="14.25" customHeight="1" x14ac:dyDescent="0.25">
      <c r="A155" s="81"/>
      <c r="B155" s="101"/>
      <c r="C155" s="101"/>
      <c r="D155" s="101"/>
      <c r="E155" s="101"/>
      <c r="F155" s="122"/>
      <c r="G155" s="122"/>
      <c r="H155" s="122"/>
      <c r="I155" s="122"/>
      <c r="J155" s="298"/>
      <c r="K155" s="298"/>
      <c r="L155" s="298"/>
      <c r="M155" s="298"/>
      <c r="N155" s="111"/>
      <c r="O155" s="101"/>
      <c r="P155" s="101"/>
      <c r="Q155" s="101"/>
      <c r="R155" s="101"/>
    </row>
    <row r="156" spans="1:37" s="82" customFormat="1" ht="24.75" customHeight="1" x14ac:dyDescent="0.25">
      <c r="A156" s="81"/>
      <c r="B156" s="101"/>
      <c r="C156" s="101"/>
      <c r="D156" s="101"/>
      <c r="E156" s="101"/>
      <c r="F156" s="122"/>
      <c r="G156" s="122"/>
      <c r="H156" s="122"/>
      <c r="I156" s="122"/>
      <c r="J156" s="101"/>
      <c r="K156" s="101"/>
      <c r="L156" s="101"/>
      <c r="M156" s="101"/>
      <c r="N156" s="111"/>
      <c r="O156" s="101"/>
      <c r="P156" s="101"/>
      <c r="Q156" s="101"/>
      <c r="R156" s="101"/>
    </row>
    <row r="157" spans="1:37" ht="21" customHeight="1" x14ac:dyDescent="0.2">
      <c r="A157" s="118" t="s">
        <v>111</v>
      </c>
      <c r="B157" s="308" t="s">
        <v>134</v>
      </c>
      <c r="C157" s="308"/>
      <c r="D157" s="308"/>
      <c r="E157" s="308"/>
      <c r="F157" s="308"/>
      <c r="G157" s="308"/>
      <c r="H157" s="308"/>
      <c r="I157" s="308"/>
      <c r="J157" s="308"/>
      <c r="K157" s="308"/>
      <c r="L157" s="308"/>
      <c r="M157" s="308"/>
      <c r="N157" s="102"/>
      <c r="O157" s="181" t="s">
        <v>188</v>
      </c>
    </row>
    <row r="158" spans="1:37" ht="25.5" customHeight="1" x14ac:dyDescent="0.25">
      <c r="B158" s="308"/>
      <c r="C158" s="308"/>
      <c r="D158" s="308"/>
      <c r="E158" s="308"/>
      <c r="F158" s="308"/>
      <c r="G158" s="308"/>
      <c r="H158" s="308"/>
      <c r="I158" s="308"/>
      <c r="J158" s="308"/>
      <c r="K158" s="308"/>
      <c r="L158" s="308"/>
      <c r="M158" s="308"/>
      <c r="O158" s="197">
        <v>5</v>
      </c>
    </row>
    <row r="159" spans="1:37" s="82" customFormat="1" ht="14.25" customHeight="1" x14ac:dyDescent="0.25">
      <c r="A159" s="81"/>
      <c r="B159" s="298"/>
      <c r="C159" s="298"/>
      <c r="D159" s="298"/>
      <c r="E159" s="298"/>
      <c r="F159" s="298"/>
      <c r="G159" s="298"/>
      <c r="H159" s="298"/>
      <c r="I159" s="298"/>
      <c r="J159" s="298"/>
      <c r="K159" s="298"/>
      <c r="L159" s="298"/>
      <c r="M159" s="298"/>
      <c r="O159" s="182"/>
      <c r="P159" s="83"/>
    </row>
    <row r="160" spans="1:37" s="82" customFormat="1" ht="14.25" customHeight="1" x14ac:dyDescent="0.25">
      <c r="A160" s="81"/>
      <c r="B160" s="298"/>
      <c r="C160" s="298"/>
      <c r="D160" s="298"/>
      <c r="E160" s="298"/>
      <c r="F160" s="298"/>
      <c r="G160" s="298"/>
      <c r="H160" s="298"/>
      <c r="I160" s="298"/>
      <c r="J160" s="298"/>
      <c r="K160" s="298"/>
      <c r="L160" s="298"/>
      <c r="M160" s="298"/>
      <c r="N160" s="184" t="s">
        <v>189</v>
      </c>
      <c r="O160" s="204"/>
      <c r="P160" s="205"/>
    </row>
    <row r="161" spans="1:21" s="82" customFormat="1" ht="14.25" customHeight="1" x14ac:dyDescent="0.25">
      <c r="A161" s="81"/>
      <c r="B161" s="298"/>
      <c r="C161" s="298"/>
      <c r="D161" s="298"/>
      <c r="E161" s="298"/>
      <c r="F161" s="298"/>
      <c r="G161" s="298"/>
      <c r="H161" s="298"/>
      <c r="I161" s="298"/>
      <c r="J161" s="298"/>
      <c r="K161" s="298"/>
      <c r="L161" s="298"/>
      <c r="M161" s="298"/>
      <c r="N161" s="187"/>
      <c r="O161" s="83"/>
      <c r="P161" s="212"/>
    </row>
    <row r="162" spans="1:21" s="82" customFormat="1" ht="14.25" customHeight="1" x14ac:dyDescent="0.25">
      <c r="A162" s="81"/>
      <c r="B162" s="298"/>
      <c r="C162" s="298"/>
      <c r="D162" s="298"/>
      <c r="E162" s="298"/>
      <c r="F162" s="298"/>
      <c r="G162" s="298"/>
      <c r="H162" s="298"/>
      <c r="I162" s="298"/>
      <c r="J162" s="298"/>
      <c r="K162" s="298"/>
      <c r="L162" s="298"/>
      <c r="M162" s="298"/>
      <c r="N162" s="187"/>
      <c r="O162" s="83"/>
      <c r="P162" s="212"/>
    </row>
    <row r="163" spans="1:21" s="82" customFormat="1" ht="14.25" customHeight="1" x14ac:dyDescent="0.25">
      <c r="A163" s="81"/>
      <c r="B163" s="298"/>
      <c r="C163" s="298"/>
      <c r="D163" s="298"/>
      <c r="E163" s="298"/>
      <c r="F163" s="298"/>
      <c r="G163" s="298"/>
      <c r="H163" s="298"/>
      <c r="I163" s="298"/>
      <c r="J163" s="298"/>
      <c r="K163" s="298"/>
      <c r="L163" s="298"/>
      <c r="M163" s="298"/>
      <c r="N163" s="187"/>
      <c r="O163" s="83"/>
      <c r="P163" s="212"/>
    </row>
    <row r="164" spans="1:21" s="82" customFormat="1" ht="25.5" customHeight="1" x14ac:dyDescent="0.25">
      <c r="A164" s="81"/>
      <c r="B164" s="298"/>
      <c r="C164" s="298"/>
      <c r="D164" s="298"/>
      <c r="E164" s="298"/>
      <c r="F164" s="298"/>
      <c r="G164" s="298"/>
      <c r="H164" s="298"/>
      <c r="I164" s="298"/>
      <c r="J164" s="298"/>
      <c r="K164" s="298"/>
      <c r="L164" s="298"/>
      <c r="M164" s="298"/>
      <c r="N164" s="199"/>
      <c r="O164" s="218"/>
      <c r="P164" s="219"/>
    </row>
    <row r="165" spans="1:21" s="82" customFormat="1" ht="27" customHeight="1" x14ac:dyDescent="0.25">
      <c r="B165" s="103"/>
      <c r="C165" s="103"/>
      <c r="D165" s="103"/>
      <c r="E165" s="103"/>
      <c r="F165" s="103"/>
      <c r="G165" s="103"/>
      <c r="H165" s="103"/>
      <c r="I165" s="103"/>
      <c r="J165" s="103"/>
      <c r="K165" s="103"/>
      <c r="L165" s="103"/>
      <c r="M165" s="103"/>
      <c r="N165" s="91"/>
      <c r="O165" s="91"/>
      <c r="P165" s="91"/>
      <c r="Q165" s="109"/>
      <c r="R165" s="109"/>
      <c r="S165" s="109"/>
      <c r="T165" s="109"/>
      <c r="U165" s="109"/>
    </row>
    <row r="166" spans="1:21" s="82" customFormat="1" ht="27.75" customHeight="1" x14ac:dyDescent="0.2">
      <c r="A166" s="85" t="s">
        <v>82</v>
      </c>
      <c r="B166" s="297" t="s">
        <v>133</v>
      </c>
      <c r="C166" s="297"/>
      <c r="D166" s="297"/>
      <c r="E166" s="297"/>
      <c r="F166" s="297"/>
      <c r="G166" s="297"/>
      <c r="H166" s="297"/>
      <c r="I166" s="297"/>
      <c r="J166" s="297"/>
      <c r="K166" s="297"/>
      <c r="L166" s="297"/>
      <c r="M166" s="297"/>
      <c r="O166" s="181" t="s">
        <v>188</v>
      </c>
    </row>
    <row r="167" spans="1:21" ht="21" customHeight="1" x14ac:dyDescent="0.25">
      <c r="O167" s="197">
        <v>5</v>
      </c>
      <c r="Q167" s="123"/>
      <c r="R167" s="123"/>
      <c r="S167" s="123"/>
    </row>
    <row r="169" spans="1:21" s="82" customFormat="1" ht="14.25" customHeight="1" x14ac:dyDescent="0.25">
      <c r="A169" s="81"/>
      <c r="B169" s="278"/>
      <c r="C169" s="278"/>
      <c r="D169" s="278"/>
      <c r="E169" s="278"/>
      <c r="F169" s="278"/>
      <c r="G169" s="278"/>
      <c r="H169" s="278"/>
      <c r="I169" s="278"/>
      <c r="J169" s="278"/>
      <c r="K169" s="278"/>
      <c r="L169" s="278"/>
      <c r="M169" s="278"/>
      <c r="N169" s="184" t="s">
        <v>189</v>
      </c>
      <c r="O169" s="220"/>
      <c r="P169" s="205"/>
      <c r="Q169" s="103"/>
    </row>
    <row r="170" spans="1:21" s="82" customFormat="1" ht="14.25" customHeight="1" x14ac:dyDescent="0.25">
      <c r="A170" s="81"/>
      <c r="B170" s="278"/>
      <c r="C170" s="278"/>
      <c r="D170" s="278"/>
      <c r="E170" s="278"/>
      <c r="F170" s="278"/>
      <c r="G170" s="278"/>
      <c r="H170" s="278"/>
      <c r="I170" s="278"/>
      <c r="J170" s="278"/>
      <c r="K170" s="278"/>
      <c r="L170" s="278"/>
      <c r="M170" s="278"/>
      <c r="N170" s="187"/>
      <c r="O170" s="83"/>
      <c r="P170" s="212"/>
      <c r="Q170" s="103"/>
    </row>
    <row r="171" spans="1:21" s="82" customFormat="1" ht="14.25" customHeight="1" x14ac:dyDescent="0.25">
      <c r="A171" s="81"/>
      <c r="B171" s="278"/>
      <c r="C171" s="278"/>
      <c r="D171" s="278"/>
      <c r="E171" s="278"/>
      <c r="F171" s="278"/>
      <c r="G171" s="278"/>
      <c r="H171" s="278"/>
      <c r="I171" s="278"/>
      <c r="J171" s="278"/>
      <c r="K171" s="278"/>
      <c r="L171" s="278"/>
      <c r="M171" s="278"/>
      <c r="N171" s="187"/>
      <c r="O171" s="83"/>
      <c r="P171" s="212"/>
      <c r="Q171" s="103"/>
    </row>
    <row r="172" spans="1:21" s="82" customFormat="1" ht="14.25" customHeight="1" x14ac:dyDescent="0.25">
      <c r="A172" s="81"/>
      <c r="B172" s="278"/>
      <c r="C172" s="278"/>
      <c r="D172" s="278"/>
      <c r="E172" s="278"/>
      <c r="F172" s="278"/>
      <c r="G172" s="278"/>
      <c r="H172" s="278"/>
      <c r="I172" s="278"/>
      <c r="J172" s="278"/>
      <c r="K172" s="278"/>
      <c r="L172" s="278"/>
      <c r="M172" s="278"/>
      <c r="N172" s="187"/>
      <c r="O172" s="83"/>
      <c r="P172" s="212"/>
      <c r="Q172" s="103"/>
    </row>
    <row r="173" spans="1:21" s="82" customFormat="1" ht="30" customHeight="1" x14ac:dyDescent="0.25">
      <c r="A173" s="81"/>
      <c r="B173" s="103"/>
      <c r="C173" s="103"/>
      <c r="D173" s="103"/>
      <c r="E173" s="103"/>
      <c r="F173" s="278"/>
      <c r="G173" s="278"/>
      <c r="H173" s="278"/>
      <c r="I173" s="278"/>
      <c r="J173" s="278"/>
      <c r="K173" s="278"/>
      <c r="L173" s="278"/>
      <c r="M173" s="278"/>
      <c r="N173" s="199"/>
      <c r="O173" s="218"/>
      <c r="P173" s="219"/>
      <c r="Q173" s="103"/>
    </row>
    <row r="174" spans="1:21" s="82" customFormat="1" ht="39" customHeight="1" x14ac:dyDescent="0.25">
      <c r="A174" s="81"/>
      <c r="N174" s="83"/>
      <c r="O174" s="83"/>
      <c r="P174" s="83"/>
    </row>
    <row r="175" spans="1:21" ht="18" customHeight="1" x14ac:dyDescent="0.25">
      <c r="N175" s="91"/>
      <c r="O175" s="106"/>
      <c r="P175" s="106"/>
    </row>
    <row r="176" spans="1:21" s="82" customFormat="1" ht="14.25" customHeight="1" x14ac:dyDescent="0.25">
      <c r="A176" s="279" t="s">
        <v>154</v>
      </c>
      <c r="B176" s="279"/>
      <c r="C176" s="279"/>
      <c r="D176" s="279"/>
      <c r="E176" s="279"/>
      <c r="F176" s="279"/>
      <c r="G176" s="279"/>
      <c r="H176" s="279"/>
      <c r="I176" s="279"/>
      <c r="J176" s="279"/>
      <c r="K176" s="279"/>
      <c r="L176" s="279"/>
      <c r="M176" s="279"/>
      <c r="N176" s="91"/>
      <c r="O176" s="91"/>
      <c r="P176" s="91"/>
    </row>
    <row r="177" spans="1:19" s="82" customFormat="1" ht="24" customHeight="1" x14ac:dyDescent="0.25">
      <c r="A177" s="279"/>
      <c r="B177" s="279"/>
      <c r="C177" s="279"/>
      <c r="D177" s="279"/>
      <c r="E177" s="279"/>
      <c r="F177" s="279"/>
      <c r="G177" s="279"/>
      <c r="H177" s="279"/>
      <c r="I177" s="279"/>
      <c r="J177" s="279"/>
      <c r="K177" s="279"/>
      <c r="L177" s="279"/>
      <c r="M177" s="279"/>
    </row>
    <row r="178" spans="1:19" s="82" customFormat="1" ht="9.75" customHeight="1" x14ac:dyDescent="0.25">
      <c r="A178" s="279"/>
      <c r="B178" s="279"/>
      <c r="C178" s="279"/>
      <c r="D178" s="279"/>
      <c r="E178" s="279"/>
      <c r="F178" s="279"/>
      <c r="G178" s="279"/>
      <c r="H178" s="279"/>
      <c r="I178" s="279"/>
      <c r="J178" s="279"/>
      <c r="K178" s="279"/>
      <c r="L178" s="279"/>
      <c r="M178" s="279"/>
    </row>
    <row r="179" spans="1:19" s="123" customFormat="1" ht="9.75" customHeight="1" x14ac:dyDescent="0.25">
      <c r="A179" s="124"/>
      <c r="B179" s="124"/>
      <c r="C179" s="124"/>
      <c r="D179" s="124"/>
      <c r="E179" s="124"/>
      <c r="F179" s="124"/>
      <c r="G179" s="124"/>
      <c r="H179" s="124"/>
      <c r="I179" s="124"/>
      <c r="J179" s="124"/>
      <c r="K179" s="124"/>
      <c r="L179" s="124"/>
      <c r="M179" s="124"/>
    </row>
    <row r="180" spans="1:19" s="82" customFormat="1" ht="37.5" customHeight="1" x14ac:dyDescent="0.2">
      <c r="A180" s="118" t="s">
        <v>83</v>
      </c>
      <c r="B180" s="288" t="s">
        <v>193</v>
      </c>
      <c r="C180" s="288"/>
      <c r="D180" s="288"/>
      <c r="E180" s="288"/>
      <c r="F180" s="288"/>
      <c r="G180" s="288"/>
      <c r="H180" s="288"/>
      <c r="I180" s="288"/>
      <c r="J180" s="288"/>
      <c r="K180" s="288"/>
      <c r="L180" s="288"/>
      <c r="M180" s="207"/>
      <c r="N180" s="125"/>
      <c r="O180" s="181" t="s">
        <v>188</v>
      </c>
    </row>
    <row r="181" spans="1:19" ht="25.5" customHeight="1" x14ac:dyDescent="0.25">
      <c r="O181" s="197">
        <v>5</v>
      </c>
    </row>
    <row r="182" spans="1:19" ht="16.5" customHeight="1" x14ac:dyDescent="0.25"/>
    <row r="183" spans="1:19" s="82" customFormat="1" ht="24" customHeight="1" x14ac:dyDescent="0.25">
      <c r="A183" s="81"/>
      <c r="N183" s="184" t="s">
        <v>17</v>
      </c>
      <c r="O183" s="221"/>
      <c r="P183" s="222"/>
      <c r="R183" s="119"/>
      <c r="S183" s="119"/>
    </row>
    <row r="184" spans="1:19" s="82" customFormat="1" ht="14.25" customHeight="1" x14ac:dyDescent="0.25">
      <c r="A184" s="81"/>
      <c r="B184" s="278" t="s">
        <v>194</v>
      </c>
      <c r="C184" s="278"/>
      <c r="D184" s="278"/>
      <c r="E184" s="278"/>
      <c r="F184" s="278" t="s">
        <v>192</v>
      </c>
      <c r="G184" s="278"/>
      <c r="H184" s="278"/>
      <c r="I184" s="278"/>
      <c r="J184" s="298"/>
      <c r="K184" s="298"/>
      <c r="L184" s="298"/>
      <c r="M184" s="298"/>
      <c r="N184" s="189"/>
      <c r="O184" s="182"/>
      <c r="P184" s="212"/>
      <c r="Q184" s="103"/>
      <c r="R184" s="119"/>
      <c r="S184" s="119"/>
    </row>
    <row r="185" spans="1:19" s="82" customFormat="1" ht="14.25" customHeight="1" x14ac:dyDescent="0.25">
      <c r="A185" s="81"/>
      <c r="B185" s="278"/>
      <c r="C185" s="278"/>
      <c r="D185" s="278"/>
      <c r="E185" s="278"/>
      <c r="F185" s="278"/>
      <c r="G185" s="278"/>
      <c r="H185" s="278"/>
      <c r="I185" s="278"/>
      <c r="J185" s="298"/>
      <c r="K185" s="298"/>
      <c r="L185" s="298"/>
      <c r="M185" s="298"/>
      <c r="N185" s="187"/>
      <c r="O185" s="83"/>
      <c r="P185" s="212"/>
      <c r="Q185" s="103"/>
      <c r="R185" s="119"/>
      <c r="S185" s="119"/>
    </row>
    <row r="186" spans="1:19" s="82" customFormat="1" ht="14.25" customHeight="1" x14ac:dyDescent="0.25">
      <c r="A186" s="81"/>
      <c r="B186" s="278"/>
      <c r="C186" s="278"/>
      <c r="D186" s="278"/>
      <c r="E186" s="278"/>
      <c r="F186" s="278"/>
      <c r="G186" s="278"/>
      <c r="H186" s="278"/>
      <c r="I186" s="278"/>
      <c r="J186" s="298"/>
      <c r="K186" s="298"/>
      <c r="L186" s="298"/>
      <c r="M186" s="298"/>
      <c r="N186" s="187"/>
      <c r="O186" s="83"/>
      <c r="P186" s="212"/>
      <c r="Q186" s="103"/>
      <c r="R186" s="119"/>
      <c r="S186" s="119"/>
    </row>
    <row r="187" spans="1:19" s="82" customFormat="1" ht="14.25" customHeight="1" x14ac:dyDescent="0.25">
      <c r="A187" s="81"/>
      <c r="B187" s="278"/>
      <c r="C187" s="278"/>
      <c r="D187" s="278"/>
      <c r="E187" s="278"/>
      <c r="F187" s="278"/>
      <c r="G187" s="278"/>
      <c r="H187" s="278"/>
      <c r="I187" s="278"/>
      <c r="J187" s="298"/>
      <c r="K187" s="298"/>
      <c r="L187" s="298"/>
      <c r="M187" s="298"/>
      <c r="N187" s="187"/>
      <c r="O187" s="83"/>
      <c r="P187" s="212"/>
      <c r="Q187" s="103"/>
      <c r="R187" s="119"/>
      <c r="S187" s="119"/>
    </row>
    <row r="188" spans="1:19" s="82" customFormat="1" ht="14.25" customHeight="1" x14ac:dyDescent="0.25">
      <c r="A188" s="81"/>
      <c r="B188" s="278"/>
      <c r="C188" s="278"/>
      <c r="D188" s="278"/>
      <c r="E188" s="278"/>
      <c r="F188" s="278"/>
      <c r="G188" s="278"/>
      <c r="H188" s="278"/>
      <c r="I188" s="278"/>
      <c r="J188" s="298"/>
      <c r="K188" s="298"/>
      <c r="L188" s="298"/>
      <c r="M188" s="298"/>
      <c r="N188" s="199"/>
      <c r="O188" s="218"/>
      <c r="P188" s="219"/>
      <c r="Q188" s="103"/>
      <c r="R188" s="119"/>
      <c r="S188" s="119"/>
    </row>
    <row r="189" spans="1:19" s="82" customFormat="1" ht="14.25" customHeight="1" x14ac:dyDescent="0.25">
      <c r="A189" s="81"/>
      <c r="B189" s="278"/>
      <c r="C189" s="278"/>
      <c r="D189" s="278"/>
      <c r="E189" s="278"/>
      <c r="F189" s="115"/>
      <c r="G189" s="115"/>
      <c r="H189" s="115"/>
      <c r="I189" s="115"/>
      <c r="J189" s="298"/>
      <c r="K189" s="298"/>
      <c r="L189" s="298"/>
      <c r="M189" s="298"/>
      <c r="N189" s="83"/>
      <c r="O189" s="83"/>
      <c r="P189" s="83"/>
      <c r="Q189" s="103"/>
      <c r="R189" s="119"/>
      <c r="S189" s="119"/>
    </row>
    <row r="190" spans="1:19" s="82" customFormat="1" ht="14.25" customHeight="1" x14ac:dyDescent="0.25">
      <c r="A190" s="81"/>
      <c r="B190" s="103"/>
      <c r="C190" s="103"/>
      <c r="D190" s="103"/>
      <c r="E190" s="103"/>
      <c r="F190" s="115"/>
      <c r="G190" s="115"/>
      <c r="H190" s="115"/>
      <c r="I190" s="115"/>
      <c r="J190" s="298"/>
      <c r="K190" s="298"/>
      <c r="L190" s="298"/>
      <c r="M190" s="298"/>
      <c r="P190" s="103"/>
      <c r="Q190" s="103"/>
      <c r="R190" s="103"/>
      <c r="S190" s="103"/>
    </row>
    <row r="191" spans="1:19" s="82" customFormat="1" x14ac:dyDescent="0.25">
      <c r="A191" s="81"/>
      <c r="B191" s="126"/>
      <c r="C191" s="126"/>
      <c r="D191" s="126"/>
      <c r="E191" s="126"/>
      <c r="F191" s="126"/>
      <c r="G191" s="126"/>
      <c r="H191" s="126"/>
      <c r="I191" s="126"/>
      <c r="J191" s="126"/>
      <c r="K191" s="126"/>
      <c r="L191" s="126"/>
      <c r="M191" s="126"/>
      <c r="N191" s="125"/>
    </row>
    <row r="192" spans="1:19" s="128" customFormat="1" ht="89.25" customHeight="1" x14ac:dyDescent="0.2">
      <c r="A192" s="127" t="s">
        <v>84</v>
      </c>
      <c r="B192" s="297" t="s">
        <v>155</v>
      </c>
      <c r="C192" s="297"/>
      <c r="D192" s="297"/>
      <c r="E192" s="297"/>
      <c r="F192" s="297"/>
      <c r="G192" s="297"/>
      <c r="H192" s="297"/>
      <c r="I192" s="297"/>
      <c r="J192" s="297"/>
      <c r="K192" s="297"/>
      <c r="L192" s="297"/>
      <c r="M192" s="210"/>
      <c r="N192" s="125"/>
      <c r="O192" s="181" t="s">
        <v>188</v>
      </c>
    </row>
    <row r="193" spans="1:18" hidden="1" x14ac:dyDescent="0.25">
      <c r="B193" s="89"/>
      <c r="C193" s="89"/>
      <c r="D193" s="89"/>
      <c r="E193" s="89"/>
      <c r="F193" s="89"/>
      <c r="G193" s="89"/>
      <c r="H193" s="89"/>
      <c r="I193" s="89"/>
      <c r="J193" s="89"/>
      <c r="K193" s="89"/>
      <c r="L193" s="89"/>
      <c r="M193" s="89"/>
      <c r="N193" s="102"/>
    </row>
    <row r="194" spans="1:18" ht="22.5" customHeight="1" x14ac:dyDescent="0.25">
      <c r="B194" s="89"/>
      <c r="C194" s="89"/>
      <c r="D194" s="89"/>
      <c r="E194" s="89"/>
      <c r="F194" s="89"/>
      <c r="G194" s="89"/>
      <c r="H194" s="89"/>
      <c r="I194" s="89"/>
      <c r="J194" s="89"/>
      <c r="K194" s="89"/>
      <c r="L194" s="89"/>
      <c r="M194" s="89"/>
      <c r="O194" s="197">
        <v>5</v>
      </c>
    </row>
    <row r="195" spans="1:18" x14ac:dyDescent="0.25">
      <c r="B195" s="129"/>
      <c r="C195" s="129"/>
      <c r="D195" s="129"/>
      <c r="E195" s="129"/>
      <c r="F195" s="129"/>
      <c r="G195" s="129"/>
      <c r="H195" s="129"/>
      <c r="I195" s="129"/>
      <c r="J195" s="129"/>
      <c r="K195" s="129"/>
      <c r="L195" s="129"/>
      <c r="M195" s="129"/>
      <c r="Q195" s="114"/>
      <c r="R195" s="114"/>
    </row>
    <row r="196" spans="1:18" s="82" customFormat="1" ht="14.25" customHeight="1" x14ac:dyDescent="0.25">
      <c r="A196" s="81"/>
      <c r="B196" s="278"/>
      <c r="C196" s="278"/>
      <c r="D196" s="278"/>
      <c r="E196" s="278"/>
      <c r="F196" s="278"/>
      <c r="G196" s="278"/>
      <c r="H196" s="278"/>
      <c r="I196" s="278"/>
      <c r="J196" s="298"/>
      <c r="K196" s="298"/>
      <c r="L196" s="298"/>
      <c r="M196" s="298"/>
      <c r="N196" s="184" t="s">
        <v>17</v>
      </c>
      <c r="O196" s="220"/>
      <c r="P196" s="205"/>
      <c r="Q196" s="103"/>
      <c r="R196" s="103"/>
    </row>
    <row r="197" spans="1:18" s="82" customFormat="1" ht="14.25" customHeight="1" x14ac:dyDescent="0.25">
      <c r="A197" s="81"/>
      <c r="B197" s="278"/>
      <c r="C197" s="278"/>
      <c r="D197" s="278"/>
      <c r="E197" s="278"/>
      <c r="F197" s="278"/>
      <c r="G197" s="278"/>
      <c r="H197" s="278"/>
      <c r="I197" s="278"/>
      <c r="J197" s="298"/>
      <c r="K197" s="298"/>
      <c r="L197" s="298"/>
      <c r="M197" s="298"/>
      <c r="N197" s="187"/>
      <c r="O197" s="83"/>
      <c r="P197" s="212"/>
      <c r="Q197" s="103"/>
      <c r="R197" s="103"/>
    </row>
    <row r="198" spans="1:18" s="82" customFormat="1" ht="14.25" customHeight="1" x14ac:dyDescent="0.25">
      <c r="A198" s="81"/>
      <c r="B198" s="278"/>
      <c r="C198" s="278"/>
      <c r="D198" s="278"/>
      <c r="E198" s="278"/>
      <c r="F198" s="278"/>
      <c r="G198" s="278"/>
      <c r="H198" s="278"/>
      <c r="I198" s="278"/>
      <c r="J198" s="298"/>
      <c r="K198" s="298"/>
      <c r="L198" s="298"/>
      <c r="M198" s="298"/>
      <c r="N198" s="187"/>
      <c r="O198" s="83"/>
      <c r="P198" s="212"/>
      <c r="Q198" s="103"/>
      <c r="R198" s="103"/>
    </row>
    <row r="199" spans="1:18" s="82" customFormat="1" ht="14.25" customHeight="1" x14ac:dyDescent="0.25">
      <c r="A199" s="81"/>
      <c r="B199" s="278"/>
      <c r="C199" s="278"/>
      <c r="D199" s="278"/>
      <c r="E199" s="278"/>
      <c r="F199" s="278"/>
      <c r="G199" s="278"/>
      <c r="H199" s="278"/>
      <c r="I199" s="278"/>
      <c r="J199" s="298"/>
      <c r="K199" s="298"/>
      <c r="L199" s="298"/>
      <c r="M199" s="298"/>
      <c r="N199" s="187"/>
      <c r="O199" s="83"/>
      <c r="P199" s="212"/>
      <c r="Q199" s="103"/>
      <c r="R199" s="103"/>
    </row>
    <row r="200" spans="1:18" s="82" customFormat="1" ht="39" customHeight="1" x14ac:dyDescent="0.25">
      <c r="A200" s="81"/>
      <c r="B200" s="278"/>
      <c r="C200" s="278"/>
      <c r="D200" s="278"/>
      <c r="E200" s="278"/>
      <c r="F200" s="278"/>
      <c r="G200" s="278"/>
      <c r="H200" s="278"/>
      <c r="I200" s="278"/>
      <c r="J200" s="298"/>
      <c r="K200" s="298"/>
      <c r="L200" s="298"/>
      <c r="M200" s="298"/>
      <c r="N200" s="199"/>
      <c r="O200" s="218"/>
      <c r="P200" s="219"/>
      <c r="Q200" s="103"/>
      <c r="R200" s="103"/>
    </row>
    <row r="201" spans="1:18" s="82" customFormat="1" ht="33.75" customHeight="1" x14ac:dyDescent="0.25">
      <c r="A201" s="81"/>
      <c r="B201" s="278"/>
      <c r="C201" s="278"/>
      <c r="D201" s="278"/>
      <c r="E201" s="278"/>
      <c r="F201" s="119"/>
      <c r="G201" s="119"/>
      <c r="H201" s="119"/>
      <c r="I201" s="119"/>
      <c r="J201" s="298"/>
      <c r="K201" s="298"/>
      <c r="L201" s="298"/>
      <c r="M201" s="298"/>
      <c r="N201" s="83"/>
      <c r="O201" s="83"/>
      <c r="P201" s="83"/>
      <c r="Q201" s="103"/>
      <c r="R201" s="103"/>
    </row>
    <row r="202" spans="1:18" s="92" customFormat="1" ht="68.25" customHeight="1" x14ac:dyDescent="0.2">
      <c r="A202" s="130" t="s">
        <v>85</v>
      </c>
      <c r="B202" s="288" t="s">
        <v>16</v>
      </c>
      <c r="C202" s="288"/>
      <c r="D202" s="288"/>
      <c r="E202" s="288"/>
      <c r="F202" s="288"/>
      <c r="G202" s="288"/>
      <c r="H202" s="288"/>
      <c r="I202" s="288"/>
      <c r="J202" s="288"/>
      <c r="K202" s="288"/>
      <c r="L202" s="288"/>
      <c r="M202" s="288"/>
      <c r="O202" s="181" t="s">
        <v>188</v>
      </c>
    </row>
    <row r="203" spans="1:18" ht="3" customHeight="1" x14ac:dyDescent="0.25">
      <c r="A203" s="131"/>
      <c r="B203" s="132"/>
      <c r="C203" s="132"/>
      <c r="D203" s="132"/>
      <c r="E203" s="132"/>
      <c r="F203" s="132"/>
      <c r="G203" s="132"/>
      <c r="H203" s="132"/>
      <c r="I203" s="132"/>
      <c r="J203" s="132"/>
      <c r="K203" s="132"/>
      <c r="L203" s="132"/>
      <c r="M203" s="132"/>
      <c r="N203" s="133"/>
    </row>
    <row r="204" spans="1:18" ht="24.75" customHeight="1" x14ac:dyDescent="0.25">
      <c r="A204" s="131"/>
      <c r="B204" s="132"/>
      <c r="C204" s="132"/>
      <c r="D204" s="132"/>
      <c r="E204" s="132"/>
      <c r="F204" s="132"/>
      <c r="G204" s="132"/>
      <c r="H204" s="132"/>
      <c r="I204" s="132"/>
      <c r="J204" s="132"/>
      <c r="K204" s="132"/>
      <c r="L204" s="132"/>
      <c r="M204" s="132"/>
      <c r="O204" s="197">
        <v>5</v>
      </c>
    </row>
    <row r="205" spans="1:18" x14ac:dyDescent="0.25">
      <c r="A205" s="131"/>
      <c r="B205" s="132"/>
      <c r="C205" s="132"/>
      <c r="D205" s="132"/>
      <c r="E205" s="132"/>
      <c r="F205" s="132"/>
      <c r="G205" s="132"/>
      <c r="H205" s="132"/>
      <c r="I205" s="132"/>
      <c r="J205" s="132"/>
      <c r="K205" s="132"/>
      <c r="L205" s="132"/>
      <c r="M205" s="132"/>
    </row>
    <row r="206" spans="1:18" s="82" customFormat="1" ht="15" customHeight="1" x14ac:dyDescent="0.25">
      <c r="A206" s="134"/>
      <c r="B206" s="298"/>
      <c r="C206" s="298"/>
      <c r="D206" s="298"/>
      <c r="E206" s="298"/>
      <c r="F206" s="298" t="s">
        <v>194</v>
      </c>
      <c r="G206" s="298"/>
      <c r="H206" s="298"/>
      <c r="I206" s="298"/>
      <c r="J206" s="298"/>
      <c r="K206" s="298"/>
      <c r="L206" s="298"/>
      <c r="M206" s="298"/>
      <c r="N206" s="184" t="s">
        <v>189</v>
      </c>
      <c r="O206" s="220"/>
      <c r="P206" s="205"/>
    </row>
    <row r="207" spans="1:18" s="82" customFormat="1" ht="14.25" customHeight="1" x14ac:dyDescent="0.25">
      <c r="A207" s="134"/>
      <c r="B207" s="298"/>
      <c r="C207" s="298"/>
      <c r="D207" s="298"/>
      <c r="E207" s="298"/>
      <c r="F207" s="298"/>
      <c r="G207" s="298"/>
      <c r="H207" s="298"/>
      <c r="I207" s="298"/>
      <c r="J207" s="298"/>
      <c r="K207" s="298"/>
      <c r="L207" s="298"/>
      <c r="M207" s="298"/>
      <c r="N207" s="187"/>
      <c r="O207" s="83"/>
      <c r="P207" s="212"/>
    </row>
    <row r="208" spans="1:18" s="82" customFormat="1" x14ac:dyDescent="0.25">
      <c r="A208" s="134"/>
      <c r="B208" s="298"/>
      <c r="C208" s="298"/>
      <c r="D208" s="298"/>
      <c r="E208" s="298"/>
      <c r="F208" s="298"/>
      <c r="G208" s="298"/>
      <c r="H208" s="298"/>
      <c r="I208" s="298"/>
      <c r="J208" s="298"/>
      <c r="K208" s="298"/>
      <c r="L208" s="298"/>
      <c r="M208" s="298"/>
      <c r="N208" s="187"/>
      <c r="O208" s="83"/>
      <c r="P208" s="212"/>
    </row>
    <row r="209" spans="1:16" s="82" customFormat="1" x14ac:dyDescent="0.25">
      <c r="A209" s="134"/>
      <c r="B209" s="298"/>
      <c r="C209" s="298"/>
      <c r="D209" s="298"/>
      <c r="E209" s="298"/>
      <c r="F209" s="298"/>
      <c r="G209" s="298"/>
      <c r="H209" s="298"/>
      <c r="I209" s="298"/>
      <c r="J209" s="298"/>
      <c r="K209" s="298"/>
      <c r="L209" s="298"/>
      <c r="M209" s="298"/>
      <c r="N209" s="187"/>
      <c r="O209" s="83"/>
      <c r="P209" s="212"/>
    </row>
    <row r="210" spans="1:16" s="82" customFormat="1" x14ac:dyDescent="0.25">
      <c r="A210" s="134"/>
      <c r="B210" s="298"/>
      <c r="C210" s="298"/>
      <c r="D210" s="298"/>
      <c r="E210" s="298"/>
      <c r="F210" s="135"/>
      <c r="G210" s="135"/>
      <c r="H210" s="135"/>
      <c r="I210" s="135"/>
      <c r="J210" s="298"/>
      <c r="K210" s="298"/>
      <c r="L210" s="298"/>
      <c r="M210" s="298"/>
      <c r="N210" s="199"/>
      <c r="O210" s="218"/>
      <c r="P210" s="219"/>
    </row>
    <row r="211" spans="1:16" s="82" customFormat="1" ht="36" customHeight="1" x14ac:dyDescent="0.25">
      <c r="A211" s="81"/>
      <c r="N211" s="83"/>
      <c r="O211" s="83"/>
      <c r="P211" s="83"/>
    </row>
    <row r="212" spans="1:16" s="82" customFormat="1" ht="33.75" customHeight="1" x14ac:dyDescent="0.2">
      <c r="A212" s="85" t="s">
        <v>86</v>
      </c>
      <c r="B212" s="288" t="s">
        <v>12</v>
      </c>
      <c r="C212" s="288"/>
      <c r="D212" s="288"/>
      <c r="E212" s="288"/>
      <c r="F212" s="288"/>
      <c r="G212" s="288"/>
      <c r="H212" s="288"/>
      <c r="I212" s="288"/>
      <c r="J212" s="288"/>
      <c r="K212" s="288"/>
      <c r="L212" s="288"/>
      <c r="M212" s="207"/>
      <c r="N212" s="116"/>
      <c r="O212" s="181" t="s">
        <v>188</v>
      </c>
    </row>
    <row r="213" spans="1:16" ht="20.25" customHeight="1" x14ac:dyDescent="0.25">
      <c r="O213" s="197">
        <v>5</v>
      </c>
    </row>
    <row r="215" spans="1:16" x14ac:dyDescent="0.25">
      <c r="N215" s="184" t="s">
        <v>189</v>
      </c>
      <c r="O215" s="220"/>
      <c r="P215" s="205"/>
    </row>
    <row r="216" spans="1:16" s="82" customFormat="1" ht="14.25" customHeight="1" x14ac:dyDescent="0.25">
      <c r="A216" s="81"/>
      <c r="B216" s="281"/>
      <c r="C216" s="281"/>
      <c r="D216" s="281"/>
      <c r="E216" s="281"/>
      <c r="F216" s="283"/>
      <c r="G216" s="281"/>
      <c r="H216" s="281"/>
      <c r="I216" s="281"/>
      <c r="J216" s="298"/>
      <c r="K216" s="298"/>
      <c r="L216" s="298"/>
      <c r="M216" s="298"/>
      <c r="N216" s="187"/>
      <c r="O216" s="83"/>
      <c r="P216" s="212"/>
    </row>
    <row r="217" spans="1:16" s="82" customFormat="1" x14ac:dyDescent="0.25">
      <c r="A217" s="81"/>
      <c r="B217" s="281"/>
      <c r="C217" s="281"/>
      <c r="D217" s="281"/>
      <c r="E217" s="281"/>
      <c r="F217" s="281"/>
      <c r="G217" s="281"/>
      <c r="H217" s="281"/>
      <c r="I217" s="281"/>
      <c r="J217" s="298"/>
      <c r="K217" s="298"/>
      <c r="L217" s="298"/>
      <c r="M217" s="298"/>
      <c r="N217" s="187"/>
      <c r="O217" s="83"/>
      <c r="P217" s="212"/>
    </row>
    <row r="218" spans="1:16" s="82" customFormat="1" x14ac:dyDescent="0.25">
      <c r="A218" s="81"/>
      <c r="B218" s="281"/>
      <c r="C218" s="281"/>
      <c r="D218" s="281"/>
      <c r="E218" s="281"/>
      <c r="F218" s="281"/>
      <c r="G218" s="281"/>
      <c r="H218" s="281"/>
      <c r="I218" s="281"/>
      <c r="J218" s="298"/>
      <c r="K218" s="298"/>
      <c r="L218" s="298"/>
      <c r="M218" s="298"/>
      <c r="N218" s="187"/>
      <c r="O218" s="83"/>
      <c r="P218" s="212"/>
    </row>
    <row r="219" spans="1:16" s="82" customFormat="1" x14ac:dyDescent="0.25">
      <c r="A219" s="81"/>
      <c r="B219" s="281"/>
      <c r="C219" s="281"/>
      <c r="D219" s="281"/>
      <c r="E219" s="281"/>
      <c r="F219" s="281"/>
      <c r="G219" s="281"/>
      <c r="H219" s="281"/>
      <c r="I219" s="281"/>
      <c r="J219" s="298"/>
      <c r="K219" s="298"/>
      <c r="L219" s="298"/>
      <c r="M219" s="298"/>
      <c r="N219" s="187"/>
      <c r="O219" s="83"/>
      <c r="P219" s="212"/>
    </row>
    <row r="220" spans="1:16" s="82" customFormat="1" x14ac:dyDescent="0.25">
      <c r="A220" s="81"/>
      <c r="B220" s="281"/>
      <c r="C220" s="281"/>
      <c r="D220" s="281"/>
      <c r="E220" s="281"/>
      <c r="F220" s="281"/>
      <c r="G220" s="281"/>
      <c r="H220" s="281"/>
      <c r="I220" s="281"/>
      <c r="J220" s="298"/>
      <c r="K220" s="298"/>
      <c r="L220" s="298"/>
      <c r="M220" s="298"/>
      <c r="N220" s="199"/>
      <c r="O220" s="218"/>
      <c r="P220" s="219"/>
    </row>
    <row r="221" spans="1:16" s="82" customFormat="1" x14ac:dyDescent="0.25">
      <c r="A221" s="81"/>
      <c r="B221" s="281"/>
      <c r="C221" s="281"/>
      <c r="D221" s="281"/>
      <c r="E221" s="281"/>
      <c r="F221" s="281"/>
      <c r="G221" s="281"/>
      <c r="H221" s="281"/>
      <c r="I221" s="281"/>
      <c r="J221" s="298"/>
      <c r="K221" s="298"/>
      <c r="L221" s="298"/>
      <c r="M221" s="298"/>
      <c r="N221" s="91"/>
      <c r="O221" s="91"/>
      <c r="P221" s="91"/>
    </row>
    <row r="222" spans="1:16" s="82" customFormat="1" x14ac:dyDescent="0.25">
      <c r="A222" s="81"/>
      <c r="B222" s="281"/>
      <c r="C222" s="281"/>
      <c r="D222" s="281"/>
      <c r="E222" s="281"/>
      <c r="F222" s="136"/>
      <c r="G222" s="136"/>
      <c r="H222" s="136"/>
      <c r="I222" s="136"/>
      <c r="J222" s="136"/>
      <c r="K222" s="136"/>
      <c r="L222" s="136"/>
      <c r="M222" s="136"/>
    </row>
    <row r="223" spans="1:16" x14ac:dyDescent="0.25">
      <c r="N223" s="137"/>
    </row>
    <row r="225" spans="1:18" s="82" customFormat="1" x14ac:dyDescent="0.25">
      <c r="A225" s="279" t="s">
        <v>156</v>
      </c>
      <c r="B225" s="280"/>
      <c r="C225" s="280"/>
      <c r="D225" s="280"/>
      <c r="E225" s="280"/>
      <c r="F225" s="280"/>
      <c r="G225" s="280"/>
      <c r="H225" s="280"/>
      <c r="I225" s="280"/>
      <c r="J225" s="280"/>
      <c r="K225" s="280"/>
      <c r="L225" s="280"/>
      <c r="M225" s="280"/>
    </row>
    <row r="226" spans="1:18" s="82" customFormat="1" ht="42" customHeight="1" x14ac:dyDescent="0.25">
      <c r="A226" s="280"/>
      <c r="B226" s="280"/>
      <c r="C226" s="280"/>
      <c r="D226" s="280"/>
      <c r="E226" s="280"/>
      <c r="F226" s="280"/>
      <c r="G226" s="280"/>
      <c r="H226" s="280"/>
      <c r="I226" s="280"/>
      <c r="J226" s="280"/>
      <c r="K226" s="280"/>
      <c r="L226" s="280"/>
      <c r="M226" s="280"/>
    </row>
    <row r="227" spans="1:18" s="82" customFormat="1" ht="24.75" customHeight="1" x14ac:dyDescent="0.25">
      <c r="A227" s="81"/>
    </row>
    <row r="228" spans="1:18" ht="36.75" customHeight="1" x14ac:dyDescent="0.2">
      <c r="A228" s="85" t="s">
        <v>87</v>
      </c>
      <c r="B228" s="288" t="s">
        <v>135</v>
      </c>
      <c r="C228" s="288"/>
      <c r="D228" s="288"/>
      <c r="E228" s="288"/>
      <c r="F228" s="288"/>
      <c r="G228" s="288"/>
      <c r="H228" s="288"/>
      <c r="I228" s="288"/>
      <c r="J228" s="288"/>
      <c r="K228" s="288"/>
      <c r="L228" s="288"/>
      <c r="M228" s="207"/>
      <c r="N228" s="112"/>
      <c r="O228" s="181" t="s">
        <v>188</v>
      </c>
    </row>
    <row r="229" spans="1:18" ht="24.75" customHeight="1" x14ac:dyDescent="0.25">
      <c r="N229" s="223"/>
      <c r="O229" s="197">
        <v>5</v>
      </c>
      <c r="P229" s="83"/>
      <c r="Q229" s="83"/>
      <c r="R229" s="83"/>
    </row>
    <row r="230" spans="1:18" ht="14.25" customHeight="1" x14ac:dyDescent="0.25">
      <c r="O230" s="182"/>
      <c r="P230" s="83"/>
      <c r="Q230" s="83"/>
      <c r="R230" s="83"/>
    </row>
    <row r="231" spans="1:18" ht="14.25" customHeight="1" x14ac:dyDescent="0.25">
      <c r="N231" s="184" t="s">
        <v>17</v>
      </c>
      <c r="O231" s="204"/>
      <c r="P231" s="205"/>
      <c r="Q231" s="83"/>
      <c r="R231" s="83"/>
    </row>
    <row r="232" spans="1:18" ht="14.25" customHeight="1" x14ac:dyDescent="0.25">
      <c r="B232" s="278"/>
      <c r="C232" s="278"/>
      <c r="D232" s="278"/>
      <c r="E232" s="278"/>
      <c r="F232" s="278"/>
      <c r="G232" s="278"/>
      <c r="H232" s="278"/>
      <c r="I232" s="278"/>
      <c r="J232" s="278"/>
      <c r="K232" s="278"/>
      <c r="L232" s="278"/>
      <c r="M232" s="278"/>
      <c r="N232" s="187"/>
      <c r="O232" s="83"/>
      <c r="P232" s="212"/>
      <c r="Q232" s="83"/>
      <c r="R232" s="83"/>
    </row>
    <row r="233" spans="1:18" ht="14.25" customHeight="1" x14ac:dyDescent="0.25">
      <c r="B233" s="278"/>
      <c r="C233" s="278"/>
      <c r="D233" s="278"/>
      <c r="E233" s="278"/>
      <c r="F233" s="278"/>
      <c r="G233" s="278"/>
      <c r="H233" s="278"/>
      <c r="I233" s="278"/>
      <c r="J233" s="278"/>
      <c r="K233" s="278"/>
      <c r="L233" s="278"/>
      <c r="M233" s="278"/>
      <c r="N233" s="187"/>
      <c r="O233" s="83"/>
      <c r="P233" s="212"/>
      <c r="Q233" s="83"/>
      <c r="R233" s="83"/>
    </row>
    <row r="234" spans="1:18" x14ac:dyDescent="0.25">
      <c r="B234" s="278"/>
      <c r="C234" s="278"/>
      <c r="D234" s="278"/>
      <c r="E234" s="278"/>
      <c r="F234" s="278"/>
      <c r="G234" s="278"/>
      <c r="H234" s="278"/>
      <c r="I234" s="278"/>
      <c r="J234" s="278"/>
      <c r="K234" s="278"/>
      <c r="L234" s="278"/>
      <c r="M234" s="278"/>
      <c r="N234" s="187"/>
      <c r="O234" s="83"/>
      <c r="P234" s="212"/>
      <c r="Q234" s="83"/>
      <c r="R234" s="83"/>
    </row>
    <row r="235" spans="1:18" x14ac:dyDescent="0.25">
      <c r="B235" s="278"/>
      <c r="C235" s="278"/>
      <c r="D235" s="278"/>
      <c r="E235" s="278"/>
      <c r="F235" s="278"/>
      <c r="G235" s="278"/>
      <c r="H235" s="278"/>
      <c r="I235" s="278"/>
      <c r="J235" s="278"/>
      <c r="K235" s="278"/>
      <c r="L235" s="278"/>
      <c r="M235" s="278"/>
      <c r="N235" s="199"/>
      <c r="O235" s="218"/>
      <c r="P235" s="219"/>
      <c r="Q235" s="83"/>
      <c r="R235" s="83"/>
    </row>
    <row r="236" spans="1:18" ht="53.25" customHeight="1" x14ac:dyDescent="0.25">
      <c r="B236" s="299"/>
      <c r="C236" s="299"/>
      <c r="D236" s="299"/>
      <c r="E236" s="299"/>
      <c r="F236" s="299"/>
      <c r="G236" s="299"/>
      <c r="H236" s="120"/>
      <c r="I236" s="120"/>
      <c r="J236" s="278"/>
      <c r="K236" s="278"/>
      <c r="L236" s="278"/>
      <c r="M236" s="278"/>
      <c r="N236" s="83"/>
      <c r="O236" s="83"/>
      <c r="P236" s="83"/>
      <c r="Q236" s="83"/>
      <c r="R236" s="83"/>
    </row>
    <row r="237" spans="1:18" ht="81" customHeight="1" x14ac:dyDescent="0.2">
      <c r="A237" s="130" t="s">
        <v>112</v>
      </c>
      <c r="B237" s="288" t="s">
        <v>136</v>
      </c>
      <c r="C237" s="289"/>
      <c r="D237" s="289"/>
      <c r="E237" s="289"/>
      <c r="F237" s="289"/>
      <c r="G237" s="289"/>
      <c r="H237" s="289"/>
      <c r="I237" s="289"/>
      <c r="J237" s="289"/>
      <c r="K237" s="289"/>
      <c r="L237" s="289"/>
      <c r="M237" s="289"/>
      <c r="N237" s="224"/>
      <c r="O237" s="181" t="s">
        <v>188</v>
      </c>
      <c r="P237" s="83"/>
      <c r="Q237" s="83"/>
      <c r="R237" s="83"/>
    </row>
    <row r="238" spans="1:18" ht="21" customHeight="1" x14ac:dyDescent="0.25">
      <c r="O238" s="197">
        <v>5</v>
      </c>
      <c r="P238" s="83"/>
      <c r="Q238" s="83"/>
      <c r="R238" s="83"/>
    </row>
    <row r="239" spans="1:18" x14ac:dyDescent="0.25">
      <c r="N239" s="83"/>
      <c r="O239" s="83"/>
      <c r="P239" s="83"/>
      <c r="Q239" s="83"/>
      <c r="R239" s="83"/>
    </row>
    <row r="240" spans="1:18" ht="14.25" customHeight="1" x14ac:dyDescent="0.25">
      <c r="A240" s="81"/>
      <c r="B240" s="298"/>
      <c r="C240" s="298"/>
      <c r="D240" s="298"/>
      <c r="E240" s="298"/>
      <c r="F240" s="298"/>
      <c r="G240" s="298"/>
      <c r="H240" s="298"/>
      <c r="I240" s="298"/>
      <c r="J240" s="298"/>
      <c r="K240" s="298"/>
      <c r="L240" s="298"/>
      <c r="M240" s="298"/>
      <c r="N240" s="184" t="s">
        <v>189</v>
      </c>
      <c r="O240" s="204"/>
      <c r="P240" s="205"/>
      <c r="Q240" s="225"/>
      <c r="R240" s="83"/>
    </row>
    <row r="241" spans="1:18" ht="14.25" customHeight="1" x14ac:dyDescent="0.25">
      <c r="A241" s="81"/>
      <c r="B241" s="298"/>
      <c r="C241" s="298"/>
      <c r="D241" s="298"/>
      <c r="E241" s="298"/>
      <c r="F241" s="298"/>
      <c r="G241" s="298"/>
      <c r="H241" s="298"/>
      <c r="I241" s="298"/>
      <c r="J241" s="298"/>
      <c r="K241" s="298"/>
      <c r="L241" s="298"/>
      <c r="M241" s="298"/>
      <c r="N241" s="187"/>
      <c r="O241" s="83"/>
      <c r="P241" s="212"/>
      <c r="Q241" s="225"/>
      <c r="R241" s="83"/>
    </row>
    <row r="242" spans="1:18" ht="14.25" customHeight="1" x14ac:dyDescent="0.25">
      <c r="A242" s="81"/>
      <c r="B242" s="298"/>
      <c r="C242" s="298"/>
      <c r="D242" s="298"/>
      <c r="E242" s="298"/>
      <c r="F242" s="298"/>
      <c r="G242" s="298"/>
      <c r="H242" s="298"/>
      <c r="I242" s="298"/>
      <c r="J242" s="298"/>
      <c r="K242" s="298"/>
      <c r="L242" s="298"/>
      <c r="M242" s="298"/>
      <c r="N242" s="187"/>
      <c r="O242" s="83"/>
      <c r="P242" s="212"/>
      <c r="Q242" s="225"/>
      <c r="R242" s="83"/>
    </row>
    <row r="243" spans="1:18" ht="14.25" customHeight="1" x14ac:dyDescent="0.25">
      <c r="A243" s="81"/>
      <c r="B243" s="298"/>
      <c r="C243" s="298"/>
      <c r="D243" s="298"/>
      <c r="E243" s="298"/>
      <c r="F243" s="298"/>
      <c r="G243" s="298"/>
      <c r="H243" s="298"/>
      <c r="I243" s="298"/>
      <c r="J243" s="298"/>
      <c r="K243" s="298"/>
      <c r="L243" s="298"/>
      <c r="M243" s="298"/>
      <c r="N243" s="187"/>
      <c r="O243" s="83"/>
      <c r="P243" s="212"/>
      <c r="Q243" s="83"/>
      <c r="R243" s="83"/>
    </row>
    <row r="244" spans="1:18" ht="14.25" customHeight="1" x14ac:dyDescent="0.25">
      <c r="A244" s="81"/>
      <c r="B244" s="298"/>
      <c r="C244" s="298"/>
      <c r="D244" s="298"/>
      <c r="E244" s="298"/>
      <c r="F244" s="298"/>
      <c r="G244" s="298"/>
      <c r="H244" s="298"/>
      <c r="I244" s="298"/>
      <c r="J244" s="298"/>
      <c r="K244" s="298"/>
      <c r="L244" s="298"/>
      <c r="M244" s="298"/>
      <c r="N244" s="234"/>
      <c r="O244" s="83"/>
      <c r="P244" s="212"/>
      <c r="Q244" s="83"/>
      <c r="R244" s="83"/>
    </row>
    <row r="245" spans="1:18" ht="14.25" customHeight="1" x14ac:dyDescent="0.25">
      <c r="A245" s="81"/>
      <c r="B245" s="298"/>
      <c r="C245" s="298"/>
      <c r="D245" s="298"/>
      <c r="E245" s="298"/>
      <c r="F245" s="298"/>
      <c r="G245" s="298"/>
      <c r="H245" s="298"/>
      <c r="I245" s="298"/>
      <c r="J245" s="298"/>
      <c r="K245" s="298"/>
      <c r="L245" s="298"/>
      <c r="M245" s="298"/>
      <c r="N245" s="235"/>
      <c r="O245" s="218"/>
      <c r="P245" s="219"/>
      <c r="Q245" s="83"/>
      <c r="R245" s="83"/>
    </row>
    <row r="246" spans="1:18" ht="14.25" customHeight="1" x14ac:dyDescent="0.25">
      <c r="A246" s="81"/>
      <c r="B246" s="298"/>
      <c r="C246" s="298"/>
      <c r="D246" s="298"/>
      <c r="E246" s="298"/>
      <c r="F246" s="298"/>
      <c r="G246" s="298"/>
      <c r="H246" s="298"/>
      <c r="I246" s="298"/>
      <c r="J246" s="298"/>
      <c r="K246" s="298"/>
      <c r="L246" s="298"/>
      <c r="M246" s="298"/>
      <c r="N246" s="226"/>
      <c r="O246" s="83"/>
      <c r="P246" s="83"/>
      <c r="Q246" s="83"/>
      <c r="R246" s="83"/>
    </row>
    <row r="247" spans="1:18" x14ac:dyDescent="0.25">
      <c r="A247" s="81"/>
      <c r="B247" s="82"/>
      <c r="C247" s="82"/>
      <c r="D247" s="82"/>
      <c r="E247" s="82"/>
      <c r="F247" s="82"/>
      <c r="G247" s="82"/>
      <c r="H247" s="135"/>
      <c r="I247" s="135"/>
      <c r="J247" s="298"/>
      <c r="K247" s="298"/>
      <c r="L247" s="298"/>
      <c r="M247" s="298"/>
      <c r="N247" s="83"/>
      <c r="O247" s="83"/>
      <c r="P247" s="83"/>
      <c r="Q247" s="83"/>
      <c r="R247" s="83"/>
    </row>
    <row r="248" spans="1:18" ht="74.25" customHeight="1" x14ac:dyDescent="0.2">
      <c r="A248" s="130" t="s">
        <v>88</v>
      </c>
      <c r="B248" s="288" t="s">
        <v>137</v>
      </c>
      <c r="C248" s="288"/>
      <c r="D248" s="288"/>
      <c r="E248" s="288"/>
      <c r="F248" s="288"/>
      <c r="G248" s="288"/>
      <c r="H248" s="288"/>
      <c r="I248" s="288"/>
      <c r="J248" s="288"/>
      <c r="K248" s="288"/>
      <c r="L248" s="288"/>
      <c r="M248" s="288"/>
      <c r="N248" s="227"/>
      <c r="O248" s="181" t="s">
        <v>188</v>
      </c>
      <c r="P248" s="83"/>
      <c r="Q248" s="83"/>
      <c r="R248" s="83"/>
    </row>
    <row r="249" spans="1:18" ht="18.75" customHeight="1" x14ac:dyDescent="0.25">
      <c r="B249" s="138"/>
      <c r="C249" s="138"/>
      <c r="D249" s="138"/>
      <c r="E249" s="138"/>
      <c r="F249" s="138"/>
      <c r="G249" s="138"/>
      <c r="H249" s="138"/>
      <c r="I249" s="138"/>
      <c r="J249" s="138"/>
      <c r="K249" s="138"/>
      <c r="L249" s="138"/>
      <c r="M249" s="138"/>
      <c r="N249" s="227"/>
      <c r="O249" s="197">
        <v>5</v>
      </c>
      <c r="P249" s="83"/>
      <c r="Q249" s="83"/>
      <c r="R249" s="83"/>
    </row>
    <row r="250" spans="1:18" ht="14.25" customHeight="1" x14ac:dyDescent="0.25">
      <c r="B250" s="138"/>
      <c r="C250" s="138"/>
      <c r="D250" s="138"/>
      <c r="E250" s="138"/>
      <c r="F250" s="138"/>
      <c r="G250" s="138"/>
      <c r="H250" s="138"/>
      <c r="I250" s="138"/>
      <c r="J250" s="138"/>
      <c r="K250" s="138"/>
      <c r="L250" s="138"/>
      <c r="M250" s="138"/>
      <c r="O250" s="182"/>
      <c r="P250" s="83"/>
      <c r="Q250" s="83"/>
      <c r="R250" s="83"/>
    </row>
    <row r="251" spans="1:18" ht="14.25" customHeight="1" x14ac:dyDescent="0.25">
      <c r="B251" s="138"/>
      <c r="C251" s="138"/>
      <c r="D251" s="138"/>
      <c r="E251" s="138"/>
      <c r="F251" s="138"/>
      <c r="G251" s="138"/>
      <c r="H251" s="138"/>
      <c r="I251" s="138"/>
      <c r="J251" s="138"/>
      <c r="K251" s="138"/>
      <c r="L251" s="138"/>
      <c r="M251" s="138"/>
      <c r="N251" s="184" t="s">
        <v>189</v>
      </c>
      <c r="O251" s="204"/>
      <c r="P251" s="205"/>
      <c r="Q251" s="83"/>
      <c r="R251" s="83"/>
    </row>
    <row r="252" spans="1:18" ht="14.25" customHeight="1" x14ac:dyDescent="0.25">
      <c r="A252" s="81"/>
      <c r="B252" s="278"/>
      <c r="C252" s="278"/>
      <c r="D252" s="278"/>
      <c r="E252" s="278"/>
      <c r="F252" s="278"/>
      <c r="G252" s="278"/>
      <c r="H252" s="278"/>
      <c r="I252" s="278"/>
      <c r="J252" s="278"/>
      <c r="K252" s="278"/>
      <c r="L252" s="278"/>
      <c r="M252" s="278"/>
      <c r="N252" s="187"/>
      <c r="O252" s="83"/>
      <c r="P252" s="212"/>
      <c r="Q252" s="83"/>
      <c r="R252" s="83"/>
    </row>
    <row r="253" spans="1:18" ht="14.25" customHeight="1" x14ac:dyDescent="0.25">
      <c r="A253" s="81"/>
      <c r="B253" s="278"/>
      <c r="C253" s="278"/>
      <c r="D253" s="278"/>
      <c r="E253" s="278"/>
      <c r="F253" s="278"/>
      <c r="G253" s="278"/>
      <c r="H253" s="278"/>
      <c r="I253" s="278"/>
      <c r="J253" s="278"/>
      <c r="K253" s="278"/>
      <c r="L253" s="278"/>
      <c r="M253" s="278"/>
      <c r="N253" s="187"/>
      <c r="O253" s="83"/>
      <c r="P253" s="212"/>
      <c r="Q253" s="83"/>
      <c r="R253" s="83"/>
    </row>
    <row r="254" spans="1:18" x14ac:dyDescent="0.25">
      <c r="A254" s="81"/>
      <c r="B254" s="278"/>
      <c r="C254" s="278"/>
      <c r="D254" s="278"/>
      <c r="E254" s="278"/>
      <c r="F254" s="278"/>
      <c r="G254" s="278"/>
      <c r="H254" s="278"/>
      <c r="I254" s="278"/>
      <c r="J254" s="278"/>
      <c r="K254" s="278"/>
      <c r="L254" s="278"/>
      <c r="M254" s="278"/>
      <c r="N254" s="187"/>
      <c r="O254" s="83"/>
      <c r="P254" s="212"/>
      <c r="Q254" s="83"/>
      <c r="R254" s="83"/>
    </row>
    <row r="255" spans="1:18" x14ac:dyDescent="0.25">
      <c r="A255" s="81"/>
      <c r="B255" s="278"/>
      <c r="C255" s="278"/>
      <c r="D255" s="278"/>
      <c r="E255" s="278"/>
      <c r="F255" s="278"/>
      <c r="G255" s="278"/>
      <c r="H255" s="278"/>
      <c r="I255" s="278"/>
      <c r="J255" s="278"/>
      <c r="K255" s="278"/>
      <c r="L255" s="278"/>
      <c r="M255" s="278"/>
      <c r="N255" s="187"/>
      <c r="O255" s="83"/>
      <c r="P255" s="212"/>
      <c r="Q255" s="83"/>
      <c r="R255" s="83"/>
    </row>
    <row r="256" spans="1:18" x14ac:dyDescent="0.25">
      <c r="A256" s="81"/>
      <c r="B256" s="278"/>
      <c r="C256" s="278"/>
      <c r="D256" s="278"/>
      <c r="E256" s="278"/>
      <c r="F256" s="278"/>
      <c r="G256" s="278"/>
      <c r="H256" s="278"/>
      <c r="I256" s="278"/>
      <c r="J256" s="278"/>
      <c r="K256" s="278"/>
      <c r="L256" s="278"/>
      <c r="M256" s="278"/>
      <c r="N256" s="199"/>
      <c r="O256" s="218"/>
      <c r="P256" s="219"/>
      <c r="Q256" s="83"/>
      <c r="R256" s="83"/>
    </row>
    <row r="257" spans="1:18" ht="35.25" customHeight="1" x14ac:dyDescent="0.25">
      <c r="A257" s="81"/>
      <c r="B257" s="278"/>
      <c r="C257" s="278"/>
      <c r="D257" s="278"/>
      <c r="E257" s="278"/>
      <c r="F257" s="278"/>
      <c r="G257" s="278"/>
      <c r="H257" s="278"/>
      <c r="I257" s="278"/>
      <c r="J257" s="278"/>
      <c r="K257" s="278"/>
      <c r="L257" s="278"/>
      <c r="M257" s="278"/>
      <c r="Q257" s="83"/>
      <c r="R257" s="83"/>
    </row>
    <row r="258" spans="1:18" hidden="1" x14ac:dyDescent="0.25">
      <c r="A258" s="81"/>
      <c r="B258" s="82"/>
      <c r="C258" s="82"/>
      <c r="D258" s="82"/>
      <c r="E258" s="82"/>
      <c r="F258" s="82"/>
      <c r="G258" s="82"/>
      <c r="H258" s="82"/>
      <c r="I258" s="82"/>
      <c r="J258" s="82"/>
      <c r="K258" s="82"/>
      <c r="L258" s="82"/>
      <c r="M258" s="82"/>
      <c r="N258" s="83"/>
      <c r="O258" s="83"/>
      <c r="P258" s="83"/>
      <c r="Q258" s="83"/>
      <c r="R258" s="83"/>
    </row>
    <row r="259" spans="1:18" ht="15" x14ac:dyDescent="0.25">
      <c r="A259" s="130" t="s">
        <v>89</v>
      </c>
      <c r="B259" s="282" t="s">
        <v>39</v>
      </c>
      <c r="C259" s="282"/>
      <c r="D259" s="282"/>
      <c r="E259" s="282"/>
      <c r="F259" s="282"/>
      <c r="G259" s="282"/>
      <c r="H259" s="282"/>
      <c r="I259" s="282"/>
      <c r="J259" s="282"/>
      <c r="K259" s="282"/>
      <c r="L259" s="282"/>
      <c r="M259" s="282"/>
      <c r="N259" s="83"/>
      <c r="O259" s="83"/>
      <c r="P259" s="83"/>
      <c r="Q259" s="83"/>
      <c r="R259" s="83"/>
    </row>
    <row r="260" spans="1:18" x14ac:dyDescent="0.2">
      <c r="A260" s="131"/>
      <c r="B260" s="132"/>
      <c r="C260" s="132"/>
      <c r="D260" s="132"/>
      <c r="E260" s="132"/>
      <c r="F260" s="132"/>
      <c r="G260" s="132"/>
      <c r="H260" s="132"/>
      <c r="I260" s="132"/>
      <c r="J260" s="132"/>
      <c r="K260" s="132"/>
      <c r="L260" s="132"/>
      <c r="M260" s="132"/>
      <c r="N260" s="83"/>
      <c r="O260" s="181" t="s">
        <v>188</v>
      </c>
      <c r="P260" s="83"/>
      <c r="Q260" s="83"/>
      <c r="R260" s="83"/>
    </row>
    <row r="261" spans="1:18" ht="22.5" customHeight="1" x14ac:dyDescent="0.25">
      <c r="A261" s="131"/>
      <c r="B261" s="132"/>
      <c r="C261" s="132"/>
      <c r="D261" s="132"/>
      <c r="E261" s="132"/>
      <c r="F261" s="132"/>
      <c r="G261" s="132"/>
      <c r="H261" s="132"/>
      <c r="I261" s="132"/>
      <c r="J261" s="132"/>
      <c r="K261" s="132"/>
      <c r="L261" s="132"/>
      <c r="M261" s="132"/>
      <c r="O261" s="197">
        <v>5</v>
      </c>
      <c r="P261" s="83"/>
      <c r="Q261" s="83"/>
      <c r="R261" s="83"/>
    </row>
    <row r="262" spans="1:18" x14ac:dyDescent="0.25">
      <c r="A262" s="131"/>
      <c r="B262" s="132"/>
      <c r="C262" s="132"/>
      <c r="D262" s="132"/>
      <c r="E262" s="132"/>
      <c r="F262" s="132"/>
      <c r="G262" s="132"/>
      <c r="H262" s="132"/>
      <c r="I262" s="132"/>
      <c r="J262" s="132"/>
      <c r="K262" s="132"/>
      <c r="L262" s="132"/>
      <c r="M262" s="132"/>
      <c r="N262" s="83"/>
      <c r="O262" s="83"/>
      <c r="P262" s="83"/>
      <c r="Q262" s="83"/>
      <c r="R262" s="83"/>
    </row>
    <row r="263" spans="1:18" ht="14.25" customHeight="1" x14ac:dyDescent="0.25">
      <c r="A263" s="134"/>
      <c r="B263" s="317"/>
      <c r="C263" s="317"/>
      <c r="D263" s="317"/>
      <c r="E263" s="317"/>
      <c r="F263" s="298"/>
      <c r="G263" s="298"/>
      <c r="H263" s="298"/>
      <c r="I263" s="298"/>
      <c r="J263" s="317"/>
      <c r="K263" s="317"/>
      <c r="L263" s="317"/>
      <c r="M263" s="317"/>
      <c r="N263" s="184" t="s">
        <v>189</v>
      </c>
      <c r="O263" s="204"/>
      <c r="P263" s="205"/>
      <c r="Q263" s="83"/>
      <c r="R263" s="83"/>
    </row>
    <row r="264" spans="1:18" ht="14.25" customHeight="1" x14ac:dyDescent="0.25">
      <c r="A264" s="134"/>
      <c r="B264" s="317"/>
      <c r="C264" s="317"/>
      <c r="D264" s="317"/>
      <c r="E264" s="317"/>
      <c r="F264" s="298"/>
      <c r="G264" s="298"/>
      <c r="H264" s="298"/>
      <c r="I264" s="298"/>
      <c r="J264" s="317"/>
      <c r="K264" s="317"/>
      <c r="L264" s="317"/>
      <c r="M264" s="317"/>
      <c r="N264" s="187"/>
      <c r="O264" s="83"/>
      <c r="P264" s="212"/>
      <c r="Q264" s="83"/>
      <c r="R264" s="83"/>
    </row>
    <row r="265" spans="1:18" ht="14.25" customHeight="1" x14ac:dyDescent="0.25">
      <c r="A265" s="134"/>
      <c r="B265" s="317"/>
      <c r="C265" s="317"/>
      <c r="D265" s="317"/>
      <c r="E265" s="317"/>
      <c r="F265" s="298"/>
      <c r="G265" s="298"/>
      <c r="H265" s="298"/>
      <c r="I265" s="298"/>
      <c r="J265" s="317"/>
      <c r="K265" s="317"/>
      <c r="L265" s="317"/>
      <c r="M265" s="317"/>
      <c r="N265" s="187"/>
      <c r="O265" s="83"/>
      <c r="P265" s="212"/>
      <c r="Q265" s="83"/>
      <c r="R265" s="83"/>
    </row>
    <row r="266" spans="1:18" ht="32.25" customHeight="1" x14ac:dyDescent="0.25">
      <c r="A266" s="81"/>
      <c r="B266" s="126"/>
      <c r="C266" s="126"/>
      <c r="D266" s="126"/>
      <c r="E266" s="126"/>
      <c r="F266" s="126"/>
      <c r="G266" s="126"/>
      <c r="H266" s="126"/>
      <c r="I266" s="126"/>
      <c r="J266" s="126"/>
      <c r="K266" s="126"/>
      <c r="L266" s="126"/>
      <c r="M266" s="126"/>
      <c r="N266" s="187"/>
      <c r="O266" s="83"/>
      <c r="P266" s="212"/>
      <c r="Q266" s="83"/>
      <c r="R266" s="83"/>
    </row>
    <row r="267" spans="1:18" ht="21.75" customHeight="1" x14ac:dyDescent="0.25">
      <c r="A267" s="85" t="s">
        <v>90</v>
      </c>
      <c r="B267" s="297" t="s">
        <v>138</v>
      </c>
      <c r="C267" s="297"/>
      <c r="D267" s="297"/>
      <c r="E267" s="297"/>
      <c r="F267" s="297"/>
      <c r="G267" s="297"/>
      <c r="H267" s="297"/>
      <c r="I267" s="297"/>
      <c r="J267" s="297"/>
      <c r="K267" s="297"/>
      <c r="L267" s="297"/>
      <c r="M267" s="297"/>
      <c r="N267" s="199"/>
      <c r="O267" s="218"/>
      <c r="P267" s="219"/>
      <c r="Q267" s="83"/>
      <c r="R267" s="83"/>
    </row>
    <row r="268" spans="1:18" ht="15" customHeight="1" x14ac:dyDescent="0.25">
      <c r="A268" s="82"/>
      <c r="B268" s="297"/>
      <c r="C268" s="297"/>
      <c r="D268" s="297"/>
      <c r="E268" s="297"/>
      <c r="F268" s="297"/>
      <c r="G268" s="297"/>
      <c r="H268" s="297"/>
      <c r="I268" s="297"/>
      <c r="J268" s="297"/>
      <c r="K268" s="297"/>
      <c r="L268" s="297"/>
      <c r="M268" s="297"/>
      <c r="N268" s="83"/>
      <c r="O268" s="83"/>
      <c r="P268" s="83"/>
      <c r="Q268" s="83"/>
      <c r="R268" s="83"/>
    </row>
    <row r="269" spans="1:18" ht="15" customHeight="1" x14ac:dyDescent="0.25">
      <c r="A269" s="82"/>
      <c r="B269" s="297"/>
      <c r="C269" s="297"/>
      <c r="D269" s="297"/>
      <c r="E269" s="297"/>
      <c r="F269" s="297"/>
      <c r="G269" s="297"/>
      <c r="H269" s="297"/>
      <c r="I269" s="297"/>
      <c r="J269" s="297"/>
      <c r="K269" s="297"/>
      <c r="L269" s="297"/>
      <c r="M269" s="297"/>
      <c r="N269" s="83"/>
      <c r="O269" s="83"/>
      <c r="P269" s="83"/>
      <c r="Q269" s="83"/>
      <c r="R269" s="83"/>
    </row>
    <row r="270" spans="1:18" ht="17.25" customHeight="1" x14ac:dyDescent="0.2">
      <c r="A270" s="82"/>
      <c r="B270" s="297"/>
      <c r="C270" s="297"/>
      <c r="D270" s="297"/>
      <c r="E270" s="297"/>
      <c r="F270" s="297"/>
      <c r="G270" s="297"/>
      <c r="H270" s="297"/>
      <c r="I270" s="297"/>
      <c r="J270" s="297"/>
      <c r="K270" s="297"/>
      <c r="L270" s="297"/>
      <c r="M270" s="297"/>
      <c r="N270" s="83"/>
      <c r="O270" s="181" t="s">
        <v>188</v>
      </c>
      <c r="P270" s="83"/>
      <c r="Q270" s="83"/>
      <c r="R270" s="83"/>
    </row>
    <row r="271" spans="1:18" ht="23.25" customHeight="1" x14ac:dyDescent="0.25">
      <c r="N271" s="83"/>
      <c r="O271" s="197">
        <v>5</v>
      </c>
      <c r="P271" s="83"/>
      <c r="Q271" s="83"/>
      <c r="R271" s="83"/>
    </row>
    <row r="272" spans="1:18" ht="15" x14ac:dyDescent="0.25">
      <c r="A272" s="183"/>
      <c r="O272" s="182"/>
      <c r="P272" s="83"/>
      <c r="Q272" s="83"/>
      <c r="R272" s="83"/>
    </row>
    <row r="273" spans="1:18" x14ac:dyDescent="0.25">
      <c r="A273" s="82"/>
      <c r="B273" s="82"/>
      <c r="C273" s="82"/>
      <c r="D273" s="82"/>
      <c r="E273" s="82"/>
      <c r="F273" s="82"/>
      <c r="G273" s="82"/>
      <c r="H273" s="82"/>
      <c r="I273" s="82"/>
      <c r="J273" s="82"/>
      <c r="K273" s="82"/>
      <c r="L273" s="82"/>
      <c r="M273" s="82"/>
      <c r="N273" s="184" t="s">
        <v>17</v>
      </c>
      <c r="O273" s="204"/>
      <c r="P273" s="205"/>
      <c r="Q273" s="83"/>
      <c r="R273" s="83"/>
    </row>
    <row r="274" spans="1:18" ht="14.25" customHeight="1" x14ac:dyDescent="0.25">
      <c r="A274" s="81"/>
      <c r="B274" s="298"/>
      <c r="C274" s="298"/>
      <c r="D274" s="298"/>
      <c r="E274" s="298"/>
      <c r="F274" s="298"/>
      <c r="G274" s="298"/>
      <c r="H274" s="298"/>
      <c r="I274" s="298"/>
      <c r="J274" s="298" t="s">
        <v>194</v>
      </c>
      <c r="K274" s="298"/>
      <c r="L274" s="298"/>
      <c r="M274" s="298"/>
      <c r="N274" s="187"/>
      <c r="O274" s="83"/>
      <c r="P274" s="212"/>
      <c r="Q274" s="83"/>
      <c r="R274" s="83"/>
    </row>
    <row r="275" spans="1:18" x14ac:dyDescent="0.25">
      <c r="A275" s="81"/>
      <c r="B275" s="298"/>
      <c r="C275" s="298"/>
      <c r="D275" s="298"/>
      <c r="E275" s="298"/>
      <c r="F275" s="298"/>
      <c r="G275" s="298"/>
      <c r="H275" s="298"/>
      <c r="I275" s="298"/>
      <c r="J275" s="298"/>
      <c r="K275" s="298"/>
      <c r="L275" s="298"/>
      <c r="M275" s="298"/>
      <c r="N275" s="187"/>
      <c r="O275" s="83"/>
      <c r="P275" s="212"/>
      <c r="Q275" s="83"/>
      <c r="R275" s="83"/>
    </row>
    <row r="276" spans="1:18" x14ac:dyDescent="0.25">
      <c r="A276" s="81"/>
      <c r="B276" s="298"/>
      <c r="C276" s="298"/>
      <c r="D276" s="298"/>
      <c r="E276" s="298"/>
      <c r="F276" s="298"/>
      <c r="G276" s="298"/>
      <c r="H276" s="298"/>
      <c r="I276" s="298"/>
      <c r="J276" s="298"/>
      <c r="K276" s="298"/>
      <c r="L276" s="298"/>
      <c r="M276" s="298"/>
      <c r="N276" s="187"/>
      <c r="O276" s="83"/>
      <c r="P276" s="212"/>
      <c r="Q276" s="83"/>
      <c r="R276" s="83"/>
    </row>
    <row r="277" spans="1:18" ht="29.25" customHeight="1" x14ac:dyDescent="0.25">
      <c r="A277" s="81"/>
      <c r="B277" s="298"/>
      <c r="C277" s="298"/>
      <c r="D277" s="298"/>
      <c r="E277" s="298"/>
      <c r="F277" s="298"/>
      <c r="G277" s="298"/>
      <c r="H277" s="298"/>
      <c r="I277" s="298"/>
      <c r="J277" s="298"/>
      <c r="K277" s="298"/>
      <c r="L277" s="298"/>
      <c r="M277" s="298"/>
      <c r="N277" s="199"/>
      <c r="O277" s="218"/>
      <c r="P277" s="219"/>
      <c r="Q277" s="83"/>
      <c r="R277" s="83"/>
    </row>
    <row r="278" spans="1:18" x14ac:dyDescent="0.25">
      <c r="A278" s="81"/>
      <c r="B278" s="82"/>
      <c r="C278" s="82"/>
      <c r="D278" s="82"/>
      <c r="E278" s="82"/>
      <c r="F278" s="82"/>
      <c r="G278" s="82"/>
      <c r="H278" s="82"/>
      <c r="I278" s="82"/>
      <c r="J278" s="82"/>
      <c r="K278" s="82"/>
      <c r="L278" s="82"/>
      <c r="M278" s="82"/>
      <c r="Q278" s="83"/>
      <c r="R278" s="83"/>
    </row>
    <row r="279" spans="1:18" s="82" customFormat="1" ht="12.75" customHeight="1" x14ac:dyDescent="0.25">
      <c r="A279" s="81"/>
      <c r="B279" s="91"/>
      <c r="C279" s="91"/>
      <c r="D279" s="91"/>
      <c r="E279" s="91"/>
      <c r="F279" s="91"/>
      <c r="G279" s="91"/>
      <c r="H279" s="91"/>
      <c r="I279" s="91"/>
      <c r="J279" s="91"/>
      <c r="K279" s="91"/>
      <c r="L279" s="91"/>
      <c r="M279" s="91"/>
      <c r="N279" s="91"/>
      <c r="O279" s="91"/>
      <c r="P279" s="91"/>
      <c r="Q279" s="91"/>
      <c r="R279" s="91"/>
    </row>
    <row r="280" spans="1:18" s="82" customFormat="1" ht="12.75" hidden="1" customHeight="1" x14ac:dyDescent="0.25">
      <c r="A280" s="139"/>
      <c r="B280" s="140"/>
      <c r="C280" s="140"/>
      <c r="D280" s="140"/>
      <c r="E280" s="140"/>
      <c r="F280" s="140"/>
      <c r="G280" s="140"/>
      <c r="H280" s="140"/>
      <c r="I280" s="140"/>
      <c r="J280" s="140"/>
      <c r="K280" s="140"/>
      <c r="L280" s="140"/>
      <c r="M280" s="140"/>
      <c r="N280" s="91"/>
      <c r="O280" s="91"/>
      <c r="P280" s="91"/>
      <c r="Q280" s="91"/>
      <c r="R280" s="91"/>
    </row>
    <row r="281" spans="1:18" s="82" customFormat="1" x14ac:dyDescent="0.25">
      <c r="A281" s="81"/>
      <c r="C281" s="141"/>
      <c r="N281" s="91"/>
      <c r="O281" s="91"/>
      <c r="P281" s="91"/>
      <c r="Q281" s="91"/>
      <c r="R281" s="91"/>
    </row>
    <row r="282" spans="1:18" s="82" customFormat="1" x14ac:dyDescent="0.25">
      <c r="A282" s="279" t="s">
        <v>157</v>
      </c>
      <c r="B282" s="280"/>
      <c r="C282" s="280"/>
      <c r="D282" s="280"/>
      <c r="E282" s="280"/>
      <c r="F282" s="280"/>
      <c r="G282" s="280"/>
      <c r="H282" s="280"/>
      <c r="I282" s="280"/>
      <c r="J282" s="280"/>
      <c r="K282" s="280"/>
      <c r="L282" s="280"/>
      <c r="M282" s="280"/>
      <c r="N282" s="91"/>
      <c r="O282" s="91"/>
      <c r="P282" s="91"/>
      <c r="Q282" s="91"/>
      <c r="R282" s="91"/>
    </row>
    <row r="283" spans="1:18" s="82" customFormat="1" ht="36" customHeight="1" x14ac:dyDescent="0.25">
      <c r="A283" s="280"/>
      <c r="B283" s="280"/>
      <c r="C283" s="280"/>
      <c r="D283" s="280"/>
      <c r="E283" s="280"/>
      <c r="F283" s="280"/>
      <c r="G283" s="280"/>
      <c r="H283" s="280"/>
      <c r="I283" s="280"/>
      <c r="J283" s="280"/>
      <c r="K283" s="280"/>
      <c r="L283" s="280"/>
      <c r="M283" s="280"/>
      <c r="N283" s="91"/>
      <c r="O283" s="91"/>
      <c r="P283" s="91"/>
      <c r="Q283" s="91"/>
      <c r="R283" s="91"/>
    </row>
    <row r="284" spans="1:18" s="82" customFormat="1" ht="10.5" customHeight="1" x14ac:dyDescent="0.25">
      <c r="A284" s="81"/>
      <c r="N284" s="91"/>
      <c r="O284" s="91"/>
      <c r="P284" s="91"/>
      <c r="Q284" s="91"/>
      <c r="R284" s="91"/>
    </row>
    <row r="285" spans="1:18" s="82" customFormat="1" ht="87.75" customHeight="1" x14ac:dyDescent="0.2">
      <c r="A285" s="85" t="s">
        <v>91</v>
      </c>
      <c r="B285" s="297" t="s">
        <v>13</v>
      </c>
      <c r="C285" s="297"/>
      <c r="D285" s="297"/>
      <c r="E285" s="297"/>
      <c r="F285" s="297"/>
      <c r="G285" s="297"/>
      <c r="H285" s="297"/>
      <c r="I285" s="297"/>
      <c r="J285" s="297"/>
      <c r="K285" s="297"/>
      <c r="L285" s="297"/>
      <c r="M285" s="210"/>
      <c r="N285" s="228"/>
      <c r="O285" s="181" t="s">
        <v>188</v>
      </c>
      <c r="P285" s="91"/>
      <c r="Q285" s="91"/>
      <c r="R285" s="91"/>
    </row>
    <row r="286" spans="1:18" ht="19.5" customHeight="1" x14ac:dyDescent="0.25">
      <c r="O286" s="197">
        <v>5</v>
      </c>
      <c r="P286" s="83"/>
      <c r="Q286" s="83"/>
      <c r="R286" s="83"/>
    </row>
    <row r="287" spans="1:18" x14ac:dyDescent="0.25">
      <c r="N287" s="83"/>
      <c r="O287" s="83"/>
      <c r="P287" s="83"/>
      <c r="Q287" s="83"/>
      <c r="R287" s="83"/>
    </row>
    <row r="288" spans="1:18" ht="14.25" customHeight="1" x14ac:dyDescent="0.25">
      <c r="A288" s="81"/>
      <c r="B288" s="281"/>
      <c r="C288" s="281"/>
      <c r="D288" s="281"/>
      <c r="E288" s="281"/>
      <c r="F288" s="281"/>
      <c r="G288" s="281"/>
      <c r="H288" s="281"/>
      <c r="I288" s="281"/>
      <c r="J288" s="281"/>
      <c r="K288" s="281"/>
      <c r="L288" s="281"/>
      <c r="M288" s="281"/>
      <c r="N288" s="184" t="s">
        <v>17</v>
      </c>
      <c r="O288" s="204"/>
      <c r="P288" s="205"/>
      <c r="Q288" s="84"/>
      <c r="R288" s="84"/>
    </row>
    <row r="289" spans="1:18" x14ac:dyDescent="0.25">
      <c r="A289" s="81"/>
      <c r="B289" s="281"/>
      <c r="C289" s="281"/>
      <c r="D289" s="281"/>
      <c r="E289" s="281"/>
      <c r="F289" s="281"/>
      <c r="G289" s="281"/>
      <c r="H289" s="281"/>
      <c r="I289" s="281"/>
      <c r="J289" s="281"/>
      <c r="K289" s="281"/>
      <c r="L289" s="281"/>
      <c r="M289" s="281"/>
      <c r="N289" s="187"/>
      <c r="O289" s="83"/>
      <c r="P289" s="212"/>
      <c r="Q289" s="229"/>
      <c r="R289" s="229"/>
    </row>
    <row r="290" spans="1:18" x14ac:dyDescent="0.25">
      <c r="A290" s="81"/>
      <c r="B290" s="281"/>
      <c r="C290" s="281"/>
      <c r="D290" s="281"/>
      <c r="E290" s="281"/>
      <c r="F290" s="281"/>
      <c r="G290" s="281"/>
      <c r="H290" s="281"/>
      <c r="I290" s="281"/>
      <c r="J290" s="281"/>
      <c r="K290" s="281"/>
      <c r="L290" s="281"/>
      <c r="M290" s="281"/>
      <c r="N290" s="187"/>
      <c r="O290" s="83"/>
      <c r="P290" s="212"/>
      <c r="Q290" s="229"/>
      <c r="R290" s="229"/>
    </row>
    <row r="291" spans="1:18" x14ac:dyDescent="0.25">
      <c r="A291" s="81"/>
      <c r="B291" s="281"/>
      <c r="C291" s="281"/>
      <c r="D291" s="281"/>
      <c r="E291" s="281"/>
      <c r="F291" s="281"/>
      <c r="G291" s="281"/>
      <c r="H291" s="281"/>
      <c r="I291" s="281"/>
      <c r="J291" s="281"/>
      <c r="K291" s="281"/>
      <c r="L291" s="281"/>
      <c r="M291" s="281"/>
      <c r="N291" s="187"/>
      <c r="O291" s="83"/>
      <c r="P291" s="212"/>
      <c r="Q291" s="229"/>
      <c r="R291" s="229"/>
    </row>
    <row r="292" spans="1:18" x14ac:dyDescent="0.25">
      <c r="A292" s="81"/>
      <c r="B292" s="281"/>
      <c r="C292" s="281"/>
      <c r="D292" s="281"/>
      <c r="E292" s="281"/>
      <c r="F292" s="281"/>
      <c r="G292" s="281"/>
      <c r="H292" s="281"/>
      <c r="I292" s="281"/>
      <c r="J292" s="281"/>
      <c r="K292" s="281"/>
      <c r="L292" s="281"/>
      <c r="M292" s="281"/>
      <c r="N292" s="236"/>
      <c r="O292" s="229"/>
      <c r="P292" s="237"/>
      <c r="Q292" s="229"/>
      <c r="R292" s="229"/>
    </row>
    <row r="293" spans="1:18" x14ac:dyDescent="0.25">
      <c r="A293" s="81"/>
      <c r="B293" s="109"/>
      <c r="C293" s="109"/>
      <c r="D293" s="109"/>
      <c r="E293" s="109"/>
      <c r="F293" s="281"/>
      <c r="G293" s="281"/>
      <c r="H293" s="281"/>
      <c r="I293" s="281"/>
      <c r="J293" s="281"/>
      <c r="K293" s="281"/>
      <c r="L293" s="281"/>
      <c r="M293" s="281"/>
      <c r="N293" s="238"/>
      <c r="O293" s="239"/>
      <c r="P293" s="240"/>
      <c r="Q293" s="229"/>
      <c r="R293" s="229"/>
    </row>
    <row r="294" spans="1:18" ht="14.25" hidden="1" customHeight="1" x14ac:dyDescent="0.25">
      <c r="A294" s="81"/>
      <c r="B294" s="142"/>
      <c r="C294" s="142"/>
      <c r="D294" s="142"/>
      <c r="E294" s="142"/>
      <c r="F294" s="142"/>
      <c r="G294" s="142"/>
      <c r="H294" s="142"/>
      <c r="I294" s="142"/>
      <c r="J294" s="142"/>
      <c r="K294" s="142"/>
      <c r="L294" s="142"/>
      <c r="M294" s="142"/>
      <c r="N294" s="84"/>
      <c r="O294" s="84"/>
      <c r="P294" s="84"/>
      <c r="Q294" s="84"/>
      <c r="R294" s="84"/>
    </row>
    <row r="295" spans="1:18" ht="3" hidden="1" customHeight="1" x14ac:dyDescent="0.25">
      <c r="A295" s="81"/>
      <c r="B295" s="126"/>
      <c r="C295" s="126"/>
      <c r="D295" s="126"/>
      <c r="E295" s="126"/>
      <c r="F295" s="126"/>
      <c r="G295" s="126"/>
      <c r="H295" s="126"/>
      <c r="I295" s="126"/>
      <c r="J295" s="126"/>
      <c r="K295" s="126"/>
      <c r="L295" s="126"/>
      <c r="M295" s="126"/>
      <c r="N295" s="83"/>
      <c r="O295" s="83"/>
      <c r="P295" s="83"/>
      <c r="Q295" s="83"/>
      <c r="R295" s="83"/>
    </row>
    <row r="296" spans="1:18" ht="14.25" hidden="1" customHeight="1" x14ac:dyDescent="0.25">
      <c r="A296" s="81"/>
      <c r="B296" s="82"/>
      <c r="C296" s="82"/>
      <c r="D296" s="82"/>
      <c r="E296" s="82"/>
      <c r="F296" s="82"/>
      <c r="G296" s="82"/>
      <c r="H296" s="82"/>
      <c r="I296" s="82"/>
      <c r="J296" s="82"/>
      <c r="K296" s="82"/>
      <c r="L296" s="82"/>
      <c r="M296" s="82"/>
      <c r="N296" s="83"/>
      <c r="O296" s="83"/>
      <c r="P296" s="83"/>
      <c r="Q296" s="83"/>
      <c r="R296" s="83"/>
    </row>
    <row r="297" spans="1:18" x14ac:dyDescent="0.25">
      <c r="A297" s="81"/>
      <c r="B297" s="82"/>
      <c r="C297" s="82"/>
      <c r="D297" s="82"/>
      <c r="E297" s="82"/>
      <c r="F297" s="82"/>
      <c r="G297" s="82"/>
      <c r="H297" s="82"/>
      <c r="I297" s="82"/>
      <c r="J297" s="82"/>
      <c r="K297" s="82"/>
      <c r="L297" s="82"/>
      <c r="M297" s="82"/>
      <c r="N297" s="83"/>
      <c r="O297" s="83"/>
      <c r="P297" s="83"/>
      <c r="Q297" s="83"/>
      <c r="R297" s="83"/>
    </row>
    <row r="298" spans="1:18" x14ac:dyDescent="0.25">
      <c r="A298" s="81"/>
      <c r="B298" s="82"/>
      <c r="C298" s="82"/>
      <c r="D298" s="82"/>
      <c r="E298" s="82"/>
      <c r="F298" s="82"/>
      <c r="G298" s="82"/>
      <c r="H298" s="82"/>
      <c r="I298" s="82"/>
      <c r="J298" s="82"/>
      <c r="K298" s="82"/>
      <c r="L298" s="82"/>
      <c r="M298" s="82"/>
      <c r="N298" s="83"/>
      <c r="O298" s="83"/>
      <c r="P298" s="83"/>
      <c r="Q298" s="83"/>
      <c r="R298" s="83"/>
    </row>
    <row r="299" spans="1:18" ht="30" customHeight="1" x14ac:dyDescent="0.25">
      <c r="A299" s="85" t="s">
        <v>92</v>
      </c>
      <c r="B299" s="296" t="s">
        <v>139</v>
      </c>
      <c r="C299" s="296"/>
      <c r="D299" s="296"/>
      <c r="E299" s="296"/>
      <c r="F299" s="296"/>
      <c r="G299" s="296"/>
      <c r="H299" s="296"/>
      <c r="I299" s="296"/>
      <c r="J299" s="296"/>
      <c r="K299" s="296"/>
      <c r="L299" s="296"/>
      <c r="M299" s="97"/>
      <c r="N299" s="224"/>
      <c r="O299" s="83"/>
      <c r="P299" s="83"/>
      <c r="Q299" s="83"/>
      <c r="R299" s="83"/>
    </row>
    <row r="300" spans="1:18" x14ac:dyDescent="0.2">
      <c r="O300" s="181" t="s">
        <v>188</v>
      </c>
      <c r="P300" s="83"/>
      <c r="Q300" s="83"/>
      <c r="R300" s="83"/>
    </row>
    <row r="301" spans="1:18" ht="22.5" customHeight="1" x14ac:dyDescent="0.25">
      <c r="A301" s="81"/>
      <c r="B301" s="82"/>
      <c r="C301" s="82"/>
      <c r="D301" s="82"/>
      <c r="E301" s="82"/>
      <c r="F301" s="82"/>
      <c r="G301" s="82"/>
      <c r="H301" s="82"/>
      <c r="I301" s="82"/>
      <c r="J301" s="82"/>
      <c r="K301" s="82"/>
      <c r="L301" s="82"/>
      <c r="M301" s="82"/>
      <c r="N301" s="83"/>
      <c r="O301" s="197">
        <v>5</v>
      </c>
      <c r="P301" s="83"/>
      <c r="Q301" s="83"/>
      <c r="R301" s="83"/>
    </row>
    <row r="302" spans="1:18" x14ac:dyDescent="0.25">
      <c r="A302" s="81"/>
      <c r="B302" s="82"/>
      <c r="C302" s="82"/>
      <c r="D302" s="82"/>
      <c r="E302" s="82"/>
      <c r="F302" s="82"/>
      <c r="G302" s="82"/>
      <c r="H302" s="82"/>
      <c r="I302" s="82"/>
      <c r="J302" s="82"/>
      <c r="K302" s="82"/>
      <c r="L302" s="82"/>
      <c r="M302" s="82"/>
      <c r="N302" s="83"/>
      <c r="O302" s="83"/>
      <c r="P302" s="83"/>
      <c r="Q302" s="83"/>
      <c r="R302" s="83"/>
    </row>
    <row r="303" spans="1:18" ht="14.25" customHeight="1" x14ac:dyDescent="0.25">
      <c r="A303" s="81"/>
      <c r="B303" s="302"/>
      <c r="C303" s="302"/>
      <c r="D303" s="302"/>
      <c r="E303" s="302"/>
      <c r="F303" s="310" t="s">
        <v>14</v>
      </c>
      <c r="G303" s="302"/>
      <c r="H303" s="302"/>
      <c r="I303" s="302"/>
      <c r="J303" s="278"/>
      <c r="K303" s="278"/>
      <c r="L303" s="278"/>
      <c r="M303" s="278"/>
      <c r="N303" s="184" t="s">
        <v>17</v>
      </c>
      <c r="O303" s="204"/>
      <c r="P303" s="205"/>
      <c r="Q303" s="83"/>
      <c r="R303" s="83"/>
    </row>
    <row r="304" spans="1:18" x14ac:dyDescent="0.25">
      <c r="A304" s="81"/>
      <c r="B304" s="302"/>
      <c r="C304" s="302"/>
      <c r="D304" s="302"/>
      <c r="E304" s="302"/>
      <c r="F304" s="302"/>
      <c r="G304" s="302"/>
      <c r="H304" s="302"/>
      <c r="I304" s="302"/>
      <c r="J304" s="278"/>
      <c r="K304" s="278"/>
      <c r="L304" s="278"/>
      <c r="M304" s="278"/>
      <c r="N304" s="187"/>
      <c r="O304" s="83"/>
      <c r="P304" s="212"/>
      <c r="Q304" s="83"/>
      <c r="R304" s="83"/>
    </row>
    <row r="305" spans="1:18" x14ac:dyDescent="0.25">
      <c r="A305" s="81"/>
      <c r="B305" s="302"/>
      <c r="C305" s="302"/>
      <c r="D305" s="302"/>
      <c r="E305" s="302"/>
      <c r="F305" s="302"/>
      <c r="G305" s="302"/>
      <c r="H305" s="302"/>
      <c r="I305" s="302"/>
      <c r="J305" s="278"/>
      <c r="K305" s="278"/>
      <c r="L305" s="278"/>
      <c r="M305" s="278"/>
      <c r="N305" s="187"/>
      <c r="O305" s="83"/>
      <c r="P305" s="212"/>
      <c r="Q305" s="83"/>
      <c r="R305" s="83"/>
    </row>
    <row r="306" spans="1:18" x14ac:dyDescent="0.25">
      <c r="A306" s="81"/>
      <c r="B306" s="302"/>
      <c r="C306" s="302"/>
      <c r="D306" s="302"/>
      <c r="E306" s="302"/>
      <c r="F306" s="302"/>
      <c r="G306" s="302"/>
      <c r="H306" s="302"/>
      <c r="I306" s="302"/>
      <c r="J306" s="278"/>
      <c r="K306" s="278"/>
      <c r="L306" s="278"/>
      <c r="M306" s="278"/>
      <c r="N306" s="187"/>
      <c r="O306" s="83"/>
      <c r="P306" s="212"/>
      <c r="Q306" s="83"/>
      <c r="R306" s="83"/>
    </row>
    <row r="307" spans="1:18" x14ac:dyDescent="0.25">
      <c r="A307" s="81"/>
      <c r="B307" s="302"/>
      <c r="C307" s="302"/>
      <c r="D307" s="302"/>
      <c r="E307" s="302"/>
      <c r="F307" s="302"/>
      <c r="G307" s="302"/>
      <c r="H307" s="302"/>
      <c r="I307" s="302"/>
      <c r="J307" s="278"/>
      <c r="K307" s="278"/>
      <c r="L307" s="278"/>
      <c r="M307" s="278"/>
      <c r="N307" s="187"/>
      <c r="O307" s="83"/>
      <c r="P307" s="212"/>
      <c r="Q307" s="83"/>
      <c r="R307" s="83"/>
    </row>
    <row r="308" spans="1:18" ht="23.25" customHeight="1" x14ac:dyDescent="0.25">
      <c r="A308" s="81"/>
      <c r="B308" s="302"/>
      <c r="C308" s="302"/>
      <c r="D308" s="302"/>
      <c r="E308" s="302"/>
      <c r="F308" s="302"/>
      <c r="G308" s="302"/>
      <c r="H308" s="302"/>
      <c r="I308" s="302"/>
      <c r="J308" s="278"/>
      <c r="K308" s="278"/>
      <c r="L308" s="278"/>
      <c r="M308" s="278"/>
      <c r="N308" s="199"/>
      <c r="O308" s="218"/>
      <c r="P308" s="219"/>
      <c r="Q308" s="83"/>
      <c r="R308" s="83"/>
    </row>
    <row r="309" spans="1:18" ht="22.5" customHeight="1" x14ac:dyDescent="0.25">
      <c r="A309" s="81"/>
      <c r="B309" s="177"/>
      <c r="C309" s="177"/>
      <c r="D309" s="177"/>
      <c r="E309" s="177"/>
      <c r="F309" s="177"/>
      <c r="G309" s="177"/>
      <c r="H309" s="177"/>
      <c r="I309" s="177"/>
      <c r="J309" s="176"/>
      <c r="K309" s="176"/>
      <c r="L309" s="176"/>
      <c r="M309" s="176"/>
      <c r="N309" s="83"/>
      <c r="O309" s="83"/>
      <c r="P309" s="83"/>
      <c r="Q309" s="83"/>
      <c r="R309" s="83"/>
    </row>
    <row r="310" spans="1:18" ht="69" customHeight="1" x14ac:dyDescent="0.2">
      <c r="A310" s="130" t="s">
        <v>93</v>
      </c>
      <c r="B310" s="297" t="s">
        <v>11</v>
      </c>
      <c r="C310" s="297"/>
      <c r="D310" s="297"/>
      <c r="E310" s="297"/>
      <c r="F310" s="297"/>
      <c r="G310" s="297"/>
      <c r="H310" s="297"/>
      <c r="I310" s="297"/>
      <c r="J310" s="297"/>
      <c r="K310" s="297"/>
      <c r="L310" s="297"/>
      <c r="M310" s="210"/>
      <c r="N310" s="230"/>
      <c r="O310" s="181" t="s">
        <v>188</v>
      </c>
      <c r="P310" s="83"/>
      <c r="Q310" s="83"/>
      <c r="R310" s="83"/>
    </row>
    <row r="311" spans="1:18" hidden="1" x14ac:dyDescent="0.25">
      <c r="A311" s="131"/>
      <c r="B311" s="132"/>
      <c r="C311" s="132"/>
      <c r="D311" s="132"/>
      <c r="E311" s="132"/>
      <c r="F311" s="132"/>
      <c r="G311" s="132"/>
      <c r="H311" s="132"/>
      <c r="I311" s="132"/>
      <c r="J311" s="132"/>
      <c r="K311" s="132"/>
      <c r="L311" s="132"/>
      <c r="M311" s="132"/>
      <c r="N311" s="83"/>
      <c r="O311" s="83"/>
      <c r="P311" s="83"/>
      <c r="Q311" s="83"/>
      <c r="R311" s="83"/>
    </row>
    <row r="312" spans="1:18" ht="24.75" customHeight="1" x14ac:dyDescent="0.25">
      <c r="A312" s="131"/>
      <c r="B312" s="315"/>
      <c r="C312" s="315"/>
      <c r="D312" s="315"/>
      <c r="E312" s="315"/>
      <c r="F312" s="315"/>
      <c r="G312" s="315"/>
      <c r="H312" s="315"/>
      <c r="I312" s="315"/>
      <c r="J312" s="315"/>
      <c r="K312" s="315"/>
      <c r="L312" s="315"/>
      <c r="M312" s="315"/>
      <c r="O312" s="197">
        <v>5</v>
      </c>
      <c r="P312" s="83"/>
      <c r="Q312" s="83"/>
      <c r="R312" s="83"/>
    </row>
    <row r="313" spans="1:18" s="82" customFormat="1" x14ac:dyDescent="0.25">
      <c r="A313" s="134"/>
      <c r="B313" s="115"/>
      <c r="C313" s="115"/>
      <c r="D313" s="115"/>
      <c r="E313" s="115"/>
      <c r="F313" s="115"/>
      <c r="G313" s="115"/>
      <c r="H313" s="115"/>
      <c r="I313" s="115"/>
      <c r="J313" s="115"/>
      <c r="K313" s="115"/>
      <c r="L313" s="115"/>
      <c r="M313" s="115"/>
      <c r="N313" s="83"/>
      <c r="O313" s="83"/>
      <c r="P313" s="83"/>
      <c r="Q313" s="91"/>
      <c r="R313" s="91"/>
    </row>
    <row r="314" spans="1:18" s="82" customFormat="1" ht="14.25" customHeight="1" x14ac:dyDescent="0.25">
      <c r="A314" s="134"/>
      <c r="B314" s="298"/>
      <c r="C314" s="298"/>
      <c r="D314" s="298"/>
      <c r="E314" s="298"/>
      <c r="F314" s="278"/>
      <c r="G314" s="278"/>
      <c r="H314" s="278"/>
      <c r="I314" s="278"/>
      <c r="J314" s="298"/>
      <c r="K314" s="298"/>
      <c r="L314" s="298"/>
      <c r="M314" s="298"/>
      <c r="N314" s="184" t="s">
        <v>17</v>
      </c>
      <c r="O314" s="204"/>
      <c r="P314" s="205"/>
      <c r="Q314" s="91"/>
      <c r="R314" s="91"/>
    </row>
    <row r="315" spans="1:18" s="82" customFormat="1" x14ac:dyDescent="0.25">
      <c r="A315" s="134"/>
      <c r="B315" s="298"/>
      <c r="C315" s="298"/>
      <c r="D315" s="298"/>
      <c r="E315" s="298"/>
      <c r="F315" s="278"/>
      <c r="G315" s="278"/>
      <c r="H315" s="278"/>
      <c r="I315" s="278"/>
      <c r="J315" s="298"/>
      <c r="K315" s="298"/>
      <c r="L315" s="298"/>
      <c r="M315" s="298"/>
      <c r="N315" s="187"/>
      <c r="O315" s="83"/>
      <c r="P315" s="212"/>
      <c r="Q315" s="91"/>
      <c r="R315" s="91"/>
    </row>
    <row r="316" spans="1:18" s="82" customFormat="1" x14ac:dyDescent="0.25">
      <c r="A316" s="134"/>
      <c r="B316" s="298"/>
      <c r="C316" s="298"/>
      <c r="D316" s="298"/>
      <c r="E316" s="298"/>
      <c r="F316" s="278"/>
      <c r="G316" s="278"/>
      <c r="H316" s="278"/>
      <c r="I316" s="278"/>
      <c r="J316" s="298"/>
      <c r="K316" s="298"/>
      <c r="L316" s="298"/>
      <c r="M316" s="298"/>
      <c r="N316" s="187"/>
      <c r="O316" s="83"/>
      <c r="P316" s="212"/>
      <c r="Q316" s="91"/>
      <c r="R316" s="91"/>
    </row>
    <row r="317" spans="1:18" s="82" customFormat="1" x14ac:dyDescent="0.25">
      <c r="A317" s="134"/>
      <c r="B317" s="298"/>
      <c r="C317" s="298"/>
      <c r="D317" s="298"/>
      <c r="E317" s="298"/>
      <c r="F317" s="278"/>
      <c r="G317" s="278"/>
      <c r="H317" s="278"/>
      <c r="I317" s="278"/>
      <c r="J317" s="298"/>
      <c r="K317" s="298"/>
      <c r="L317" s="298"/>
      <c r="M317" s="298"/>
      <c r="N317" s="187"/>
      <c r="O317" s="83"/>
      <c r="P317" s="212"/>
      <c r="Q317" s="91"/>
      <c r="R317" s="91"/>
    </row>
    <row r="318" spans="1:18" s="82" customFormat="1" x14ac:dyDescent="0.25">
      <c r="A318" s="134"/>
      <c r="B318" s="298"/>
      <c r="C318" s="298"/>
      <c r="D318" s="298"/>
      <c r="E318" s="298"/>
      <c r="F318" s="278"/>
      <c r="G318" s="278"/>
      <c r="H318" s="278"/>
      <c r="I318" s="278"/>
      <c r="J318" s="298"/>
      <c r="K318" s="298"/>
      <c r="L318" s="298"/>
      <c r="M318" s="298"/>
      <c r="N318" s="189"/>
      <c r="O318" s="91"/>
      <c r="P318" s="198"/>
      <c r="Q318" s="91"/>
      <c r="R318" s="91"/>
    </row>
    <row r="319" spans="1:18" s="82" customFormat="1" x14ac:dyDescent="0.25">
      <c r="A319" s="134"/>
      <c r="B319" s="298"/>
      <c r="C319" s="298"/>
      <c r="D319" s="298"/>
      <c r="E319" s="298"/>
      <c r="F319" s="278"/>
      <c r="G319" s="278"/>
      <c r="H319" s="278"/>
      <c r="I319" s="278"/>
      <c r="J319" s="298"/>
      <c r="K319" s="298"/>
      <c r="L319" s="298"/>
      <c r="M319" s="298"/>
      <c r="N319" s="191"/>
      <c r="O319" s="192"/>
      <c r="P319" s="193"/>
      <c r="Q319" s="91"/>
      <c r="R319" s="91"/>
    </row>
    <row r="320" spans="1:18" s="82" customFormat="1" x14ac:dyDescent="0.25">
      <c r="A320" s="134"/>
      <c r="B320" s="298"/>
      <c r="C320" s="298"/>
      <c r="D320" s="298"/>
      <c r="E320" s="298"/>
      <c r="F320" s="103"/>
      <c r="G320" s="103"/>
      <c r="H320" s="103"/>
      <c r="I320" s="103"/>
      <c r="J320" s="298"/>
      <c r="K320" s="298"/>
      <c r="L320" s="298"/>
      <c r="M320" s="298"/>
      <c r="N320" s="91"/>
      <c r="O320" s="91"/>
      <c r="P320" s="91"/>
      <c r="Q320" s="91"/>
      <c r="R320" s="91"/>
    </row>
    <row r="321" spans="1:18" s="82" customFormat="1" ht="14.25" hidden="1" customHeight="1" x14ac:dyDescent="0.25">
      <c r="A321" s="81"/>
      <c r="B321" s="316"/>
      <c r="C321" s="316"/>
      <c r="D321" s="316"/>
      <c r="E321" s="316"/>
      <c r="F321" s="316"/>
      <c r="G321" s="316"/>
      <c r="H321" s="316"/>
      <c r="I321" s="316"/>
      <c r="J321" s="316"/>
      <c r="K321" s="316"/>
      <c r="L321" s="316"/>
      <c r="M321" s="316"/>
      <c r="N321" s="231"/>
      <c r="O321" s="91"/>
      <c r="P321" s="91"/>
      <c r="Q321" s="91"/>
      <c r="R321" s="91"/>
    </row>
    <row r="322" spans="1:18" s="82" customFormat="1" ht="14.25" hidden="1" customHeight="1" x14ac:dyDescent="0.25">
      <c r="A322" s="81"/>
      <c r="N322" s="231"/>
      <c r="O322" s="91"/>
      <c r="P322" s="91"/>
      <c r="Q322" s="91"/>
      <c r="R322" s="91"/>
    </row>
    <row r="323" spans="1:18" s="82" customFormat="1" x14ac:dyDescent="0.25">
      <c r="A323" s="81"/>
      <c r="N323" s="91"/>
      <c r="O323" s="91"/>
      <c r="P323" s="91"/>
      <c r="Q323" s="91"/>
      <c r="R323" s="91"/>
    </row>
    <row r="324" spans="1:18" s="82" customFormat="1" x14ac:dyDescent="0.25">
      <c r="A324" s="81"/>
      <c r="N324" s="91"/>
      <c r="O324" s="91"/>
      <c r="P324" s="91"/>
      <c r="Q324" s="91"/>
      <c r="R324" s="91"/>
    </row>
    <row r="325" spans="1:18" s="82" customFormat="1" x14ac:dyDescent="0.25">
      <c r="A325" s="81"/>
      <c r="N325" s="91"/>
      <c r="O325" s="91"/>
      <c r="P325" s="91"/>
      <c r="Q325" s="91"/>
      <c r="R325" s="91"/>
    </row>
    <row r="326" spans="1:18" s="82" customFormat="1" x14ac:dyDescent="0.25">
      <c r="A326" s="81"/>
      <c r="N326" s="91"/>
      <c r="O326" s="91"/>
      <c r="P326" s="91"/>
      <c r="Q326" s="91"/>
      <c r="R326" s="91"/>
    </row>
    <row r="327" spans="1:18" s="82" customFormat="1" x14ac:dyDescent="0.25">
      <c r="A327" s="81"/>
      <c r="N327" s="91"/>
      <c r="O327" s="91"/>
      <c r="P327" s="91"/>
      <c r="Q327" s="91"/>
      <c r="R327" s="91"/>
    </row>
    <row r="328" spans="1:18" s="82" customFormat="1" x14ac:dyDescent="0.25">
      <c r="A328" s="81"/>
      <c r="N328" s="91"/>
      <c r="O328" s="91"/>
      <c r="P328" s="91"/>
      <c r="Q328" s="91"/>
      <c r="R328" s="91"/>
    </row>
    <row r="329" spans="1:18" s="82" customFormat="1" ht="15" x14ac:dyDescent="0.25">
      <c r="A329" s="81"/>
      <c r="N329" s="232"/>
      <c r="O329" s="91"/>
      <c r="P329" s="91"/>
      <c r="Q329" s="91"/>
      <c r="R329" s="91"/>
    </row>
    <row r="330" spans="1:18" s="82" customFormat="1" ht="15" x14ac:dyDescent="0.25">
      <c r="A330" s="81"/>
      <c r="N330" s="232"/>
      <c r="O330" s="91"/>
      <c r="P330" s="91"/>
      <c r="Q330" s="91"/>
      <c r="R330" s="91"/>
    </row>
    <row r="331" spans="1:18" s="82" customFormat="1" ht="15" x14ac:dyDescent="0.25">
      <c r="A331" s="81"/>
      <c r="N331" s="232"/>
      <c r="O331" s="91"/>
      <c r="P331" s="91"/>
      <c r="Q331" s="91"/>
      <c r="R331" s="91"/>
    </row>
    <row r="332" spans="1:18" s="82" customFormat="1" ht="15" customHeight="1" x14ac:dyDescent="0.25">
      <c r="A332" s="81"/>
      <c r="N332" s="232"/>
      <c r="O332" s="91"/>
      <c r="P332" s="91"/>
      <c r="Q332" s="91"/>
      <c r="R332" s="91"/>
    </row>
    <row r="333" spans="1:18" s="82" customFormat="1" ht="15" x14ac:dyDescent="0.25">
      <c r="A333" s="81"/>
      <c r="N333" s="232"/>
      <c r="O333" s="91"/>
      <c r="P333" s="91"/>
      <c r="Q333" s="91"/>
      <c r="R333" s="91"/>
    </row>
    <row r="334" spans="1:18" s="82" customFormat="1" ht="15" x14ac:dyDescent="0.25">
      <c r="A334" s="81"/>
      <c r="N334" s="232"/>
      <c r="O334" s="91"/>
      <c r="P334" s="91"/>
      <c r="Q334" s="91"/>
      <c r="R334" s="91"/>
    </row>
    <row r="335" spans="1:18" s="82" customFormat="1" ht="15" x14ac:dyDescent="0.25">
      <c r="A335" s="81"/>
      <c r="N335" s="232"/>
      <c r="O335" s="91"/>
      <c r="P335" s="91"/>
      <c r="Q335" s="91"/>
      <c r="R335" s="91"/>
    </row>
    <row r="336" spans="1:18" s="82" customFormat="1" ht="15" customHeight="1" x14ac:dyDescent="0.25">
      <c r="A336" s="81"/>
      <c r="N336" s="232"/>
      <c r="O336" s="91"/>
      <c r="P336" s="91"/>
      <c r="Q336" s="91"/>
      <c r="R336" s="91"/>
    </row>
    <row r="337" spans="1:18" s="82" customFormat="1" x14ac:dyDescent="0.25">
      <c r="A337" s="81"/>
      <c r="N337" s="91"/>
      <c r="O337" s="91"/>
      <c r="P337" s="91"/>
      <c r="Q337" s="91"/>
      <c r="R337" s="91"/>
    </row>
    <row r="338" spans="1:18" s="82" customFormat="1" x14ac:dyDescent="0.25">
      <c r="A338" s="81"/>
      <c r="N338" s="91"/>
      <c r="O338" s="91"/>
      <c r="P338" s="91"/>
      <c r="Q338" s="91"/>
      <c r="R338" s="91"/>
    </row>
    <row r="339" spans="1:18" s="82" customFormat="1" x14ac:dyDescent="0.25">
      <c r="A339" s="81"/>
      <c r="B339" s="115"/>
      <c r="C339" s="115"/>
      <c r="D339" s="115"/>
      <c r="E339" s="115"/>
      <c r="F339" s="115"/>
      <c r="G339" s="115"/>
      <c r="H339" s="115"/>
      <c r="I339" s="115"/>
      <c r="J339" s="115"/>
      <c r="K339" s="115"/>
      <c r="L339" s="115"/>
      <c r="M339" s="115"/>
      <c r="N339" s="211"/>
      <c r="O339" s="211"/>
      <c r="P339" s="211"/>
      <c r="Q339" s="211"/>
      <c r="R339" s="233"/>
    </row>
    <row r="340" spans="1:18" s="82" customFormat="1" x14ac:dyDescent="0.25">
      <c r="A340" s="81"/>
      <c r="N340" s="91"/>
      <c r="O340" s="91"/>
      <c r="P340" s="91"/>
      <c r="Q340" s="91"/>
      <c r="R340" s="91"/>
    </row>
    <row r="341" spans="1:18" s="82" customFormat="1" x14ac:dyDescent="0.25">
      <c r="A341" s="81"/>
      <c r="N341" s="91"/>
      <c r="O341" s="91"/>
      <c r="P341" s="91"/>
      <c r="Q341" s="91"/>
      <c r="R341" s="91"/>
    </row>
    <row r="342" spans="1:18" s="82" customFormat="1" x14ac:dyDescent="0.25">
      <c r="A342" s="81"/>
      <c r="N342" s="91"/>
      <c r="O342" s="91"/>
      <c r="P342" s="91"/>
      <c r="Q342" s="91"/>
      <c r="R342" s="91"/>
    </row>
    <row r="343" spans="1:18" s="82" customFormat="1" x14ac:dyDescent="0.25">
      <c r="A343" s="81"/>
      <c r="N343" s="91"/>
      <c r="O343" s="91"/>
      <c r="P343" s="91"/>
      <c r="Q343" s="91"/>
      <c r="R343" s="91"/>
    </row>
    <row r="344" spans="1:18" s="82" customFormat="1" x14ac:dyDescent="0.25">
      <c r="A344" s="81"/>
      <c r="N344" s="91"/>
      <c r="O344" s="91"/>
      <c r="P344" s="91"/>
      <c r="Q344" s="91"/>
      <c r="R344" s="91"/>
    </row>
    <row r="345" spans="1:18" s="82" customFormat="1" x14ac:dyDescent="0.25">
      <c r="A345" s="81"/>
      <c r="N345" s="91"/>
      <c r="O345" s="91"/>
      <c r="P345" s="91"/>
      <c r="Q345" s="91"/>
      <c r="R345" s="91"/>
    </row>
    <row r="346" spans="1:18" s="82" customFormat="1" x14ac:dyDescent="0.25">
      <c r="A346" s="81"/>
      <c r="N346" s="91"/>
      <c r="O346" s="91"/>
      <c r="P346" s="91"/>
      <c r="Q346" s="91"/>
      <c r="R346" s="91"/>
    </row>
    <row r="347" spans="1:18" s="82" customFormat="1" x14ac:dyDescent="0.25">
      <c r="A347" s="81"/>
      <c r="N347" s="91"/>
      <c r="O347" s="91"/>
      <c r="P347" s="91"/>
      <c r="Q347" s="91"/>
      <c r="R347" s="91"/>
    </row>
    <row r="348" spans="1:18" s="82" customFormat="1" x14ac:dyDescent="0.25">
      <c r="A348" s="81"/>
      <c r="N348" s="91"/>
      <c r="O348" s="91"/>
      <c r="P348" s="91"/>
      <c r="Q348" s="91"/>
      <c r="R348" s="91"/>
    </row>
    <row r="349" spans="1:18" s="82" customFormat="1" x14ac:dyDescent="0.25">
      <c r="A349" s="81"/>
      <c r="N349" s="91"/>
      <c r="O349" s="91"/>
      <c r="P349" s="91"/>
      <c r="Q349" s="91"/>
      <c r="R349" s="91"/>
    </row>
    <row r="350" spans="1:18" s="82" customFormat="1" x14ac:dyDescent="0.25">
      <c r="A350" s="81"/>
      <c r="N350" s="91"/>
      <c r="O350" s="91"/>
      <c r="P350" s="91"/>
      <c r="Q350" s="91"/>
      <c r="R350" s="91"/>
    </row>
    <row r="351" spans="1:18" s="82" customFormat="1" x14ac:dyDescent="0.25">
      <c r="A351" s="81"/>
      <c r="N351" s="91"/>
      <c r="O351" s="91"/>
      <c r="P351" s="91"/>
      <c r="Q351" s="91"/>
      <c r="R351" s="91"/>
    </row>
    <row r="352" spans="1:18" s="82" customFormat="1" x14ac:dyDescent="0.25">
      <c r="A352" s="81"/>
      <c r="N352" s="91"/>
      <c r="O352" s="91"/>
      <c r="P352" s="91"/>
      <c r="Q352" s="91"/>
      <c r="R352" s="91"/>
    </row>
    <row r="353" spans="1:18" s="82" customFormat="1" x14ac:dyDescent="0.25">
      <c r="A353" s="81"/>
      <c r="N353" s="91"/>
      <c r="O353" s="91"/>
      <c r="P353" s="91"/>
      <c r="Q353" s="91"/>
      <c r="R353" s="91"/>
    </row>
    <row r="354" spans="1:18" s="82" customFormat="1" x14ac:dyDescent="0.25">
      <c r="A354" s="81"/>
      <c r="N354" s="91"/>
      <c r="O354" s="91"/>
      <c r="P354" s="91"/>
      <c r="Q354" s="91"/>
      <c r="R354" s="91"/>
    </row>
    <row r="355" spans="1:18" s="82" customFormat="1" x14ac:dyDescent="0.25">
      <c r="A355" s="81"/>
      <c r="N355" s="91"/>
      <c r="O355" s="91"/>
      <c r="P355" s="91"/>
      <c r="Q355" s="91"/>
      <c r="R355" s="91"/>
    </row>
    <row r="356" spans="1:18" s="82" customFormat="1" x14ac:dyDescent="0.25">
      <c r="A356" s="81"/>
      <c r="N356" s="91"/>
      <c r="O356" s="91"/>
      <c r="P356" s="91"/>
      <c r="Q356" s="91"/>
      <c r="R356" s="91"/>
    </row>
    <row r="357" spans="1:18" s="82" customFormat="1" x14ac:dyDescent="0.25">
      <c r="A357" s="81"/>
      <c r="N357" s="91"/>
      <c r="O357" s="91"/>
      <c r="P357" s="91"/>
      <c r="Q357" s="91"/>
      <c r="R357" s="91"/>
    </row>
    <row r="358" spans="1:18" s="82" customFormat="1" x14ac:dyDescent="0.25">
      <c r="A358" s="81"/>
      <c r="N358" s="91"/>
      <c r="O358" s="91"/>
      <c r="P358" s="91"/>
      <c r="Q358" s="91"/>
      <c r="R358" s="91"/>
    </row>
    <row r="359" spans="1:18" s="82" customFormat="1" x14ac:dyDescent="0.25">
      <c r="A359" s="81"/>
      <c r="N359" s="91"/>
      <c r="O359" s="91"/>
      <c r="P359" s="91"/>
      <c r="Q359" s="91"/>
      <c r="R359" s="91"/>
    </row>
    <row r="360" spans="1:18" s="82" customFormat="1" x14ac:dyDescent="0.25">
      <c r="A360" s="81"/>
      <c r="N360" s="91"/>
      <c r="O360" s="91"/>
      <c r="P360" s="91"/>
      <c r="Q360" s="91"/>
      <c r="R360" s="91"/>
    </row>
    <row r="361" spans="1:18" s="82" customFormat="1" x14ac:dyDescent="0.25">
      <c r="A361" s="81"/>
      <c r="N361" s="91"/>
      <c r="O361" s="91"/>
      <c r="P361" s="91"/>
      <c r="Q361" s="91"/>
      <c r="R361" s="91"/>
    </row>
    <row r="362" spans="1:18" s="82" customFormat="1" x14ac:dyDescent="0.25">
      <c r="A362" s="81"/>
      <c r="N362" s="91"/>
      <c r="O362" s="91"/>
      <c r="P362" s="91"/>
      <c r="Q362" s="91"/>
      <c r="R362" s="91"/>
    </row>
    <row r="363" spans="1:18" s="82" customFormat="1" x14ac:dyDescent="0.25">
      <c r="A363" s="81"/>
      <c r="N363" s="91"/>
      <c r="O363" s="91"/>
      <c r="P363" s="91"/>
      <c r="Q363" s="91"/>
      <c r="R363" s="91"/>
    </row>
    <row r="364" spans="1:18" s="82" customFormat="1" x14ac:dyDescent="0.25">
      <c r="A364" s="81"/>
      <c r="N364" s="91"/>
      <c r="O364" s="91"/>
      <c r="P364" s="91"/>
      <c r="Q364" s="91"/>
      <c r="R364" s="91"/>
    </row>
    <row r="365" spans="1:18" s="82" customFormat="1" x14ac:dyDescent="0.25">
      <c r="A365" s="81"/>
      <c r="N365" s="91"/>
      <c r="O365" s="91"/>
      <c r="P365" s="91"/>
      <c r="Q365" s="91"/>
      <c r="R365" s="91"/>
    </row>
    <row r="366" spans="1:18" s="82" customFormat="1" x14ac:dyDescent="0.25">
      <c r="A366" s="81"/>
      <c r="N366" s="91"/>
      <c r="O366" s="91"/>
      <c r="P366" s="91"/>
      <c r="Q366" s="91"/>
      <c r="R366" s="91"/>
    </row>
    <row r="367" spans="1:18" s="82" customFormat="1" x14ac:dyDescent="0.25">
      <c r="A367" s="81"/>
      <c r="N367" s="91"/>
      <c r="O367" s="91"/>
      <c r="P367" s="91"/>
      <c r="Q367" s="91"/>
      <c r="R367" s="91"/>
    </row>
    <row r="368" spans="1:18" s="82" customFormat="1" x14ac:dyDescent="0.25">
      <c r="A368" s="81"/>
      <c r="N368" s="91"/>
      <c r="O368" s="91"/>
      <c r="P368" s="91"/>
      <c r="Q368" s="91"/>
      <c r="R368" s="91"/>
    </row>
    <row r="369" spans="1:18" s="82" customFormat="1" x14ac:dyDescent="0.25">
      <c r="A369" s="81"/>
      <c r="N369" s="91"/>
      <c r="O369" s="91"/>
      <c r="P369" s="91"/>
      <c r="Q369" s="91"/>
      <c r="R369" s="91"/>
    </row>
    <row r="370" spans="1:18" s="82" customFormat="1" x14ac:dyDescent="0.25">
      <c r="A370" s="81"/>
    </row>
    <row r="371" spans="1:18" s="82" customFormat="1" x14ac:dyDescent="0.25">
      <c r="A371" s="81"/>
    </row>
    <row r="372" spans="1:18" s="82" customFormat="1" x14ac:dyDescent="0.25">
      <c r="A372" s="81"/>
    </row>
    <row r="373" spans="1:18" s="82" customFormat="1" x14ac:dyDescent="0.25">
      <c r="A373" s="81"/>
    </row>
    <row r="374" spans="1:18" s="82" customFormat="1" x14ac:dyDescent="0.25">
      <c r="A374" s="81"/>
    </row>
    <row r="375" spans="1:18" s="82" customFormat="1" x14ac:dyDescent="0.25">
      <c r="A375" s="81"/>
    </row>
    <row r="376" spans="1:18" s="82" customFormat="1" x14ac:dyDescent="0.25">
      <c r="A376" s="81"/>
    </row>
    <row r="377" spans="1:18" s="82" customFormat="1" x14ac:dyDescent="0.25">
      <c r="A377" s="81"/>
    </row>
    <row r="378" spans="1:18" s="82" customFormat="1" x14ac:dyDescent="0.25">
      <c r="A378" s="81"/>
    </row>
    <row r="379" spans="1:18" s="82" customFormat="1" x14ac:dyDescent="0.25">
      <c r="A379" s="81"/>
    </row>
    <row r="380" spans="1:18" s="82" customFormat="1" x14ac:dyDescent="0.25">
      <c r="A380" s="81"/>
    </row>
    <row r="381" spans="1:18" s="82" customFormat="1" x14ac:dyDescent="0.25">
      <c r="A381" s="81"/>
    </row>
    <row r="382" spans="1:18" s="82" customFormat="1" x14ac:dyDescent="0.25">
      <c r="A382" s="81"/>
    </row>
    <row r="383" spans="1:18" s="82" customFormat="1" x14ac:dyDescent="0.25">
      <c r="A383" s="81"/>
    </row>
    <row r="384" spans="1:18" s="82" customFormat="1" x14ac:dyDescent="0.25">
      <c r="A384" s="81"/>
    </row>
    <row r="385" spans="1:1" s="82" customFormat="1" x14ac:dyDescent="0.25">
      <c r="A385" s="81"/>
    </row>
    <row r="386" spans="1:1" s="82" customFormat="1" x14ac:dyDescent="0.25">
      <c r="A386" s="81"/>
    </row>
    <row r="387" spans="1:1" s="82" customFormat="1" x14ac:dyDescent="0.25">
      <c r="A387" s="81"/>
    </row>
    <row r="388" spans="1:1" s="82" customFormat="1" x14ac:dyDescent="0.25">
      <c r="A388" s="81"/>
    </row>
    <row r="389" spans="1:1" s="82" customFormat="1" x14ac:dyDescent="0.25">
      <c r="A389" s="81"/>
    </row>
    <row r="390" spans="1:1" s="82" customFormat="1" x14ac:dyDescent="0.25">
      <c r="A390" s="81"/>
    </row>
  </sheetData>
  <customSheetViews>
    <customSheetView guid="{C0386C91-891B-456F-B5FE-6BD3EF6E792C}" showPageBreaks="1" showGridLines="0" fitToPage="1" printArea="1" hiddenRows="1" topLeftCell="A58">
      <selection activeCell="N72" sqref="N72"/>
      <rowBreaks count="5" manualBreakCount="5">
        <brk id="87" max="16383" man="1"/>
        <brk id="130" max="16383" man="1"/>
        <brk id="176" max="16383" man="1"/>
        <brk id="229" max="16383" man="1"/>
        <brk id="291" max="16383" man="1"/>
      </rowBreaks>
      <pageMargins left="0.7" right="0.7" top="0.75" bottom="0.75" header="0.3" footer="0.3"/>
      <printOptions horizontalCentered="1"/>
    </customSheetView>
  </customSheetViews>
  <mergeCells count="143">
    <mergeCell ref="H23:J23"/>
    <mergeCell ref="H24:J24"/>
    <mergeCell ref="L23:M23"/>
    <mergeCell ref="L24:M24"/>
    <mergeCell ref="B310:L310"/>
    <mergeCell ref="B228:L228"/>
    <mergeCell ref="B87:L91"/>
    <mergeCell ref="B136:L136"/>
    <mergeCell ref="B143:L144"/>
    <mergeCell ref="A176:M178"/>
    <mergeCell ref="B180:L180"/>
    <mergeCell ref="B212:L212"/>
    <mergeCell ref="B192:L192"/>
    <mergeCell ref="B299:L299"/>
    <mergeCell ref="B285:L285"/>
    <mergeCell ref="F232:I235"/>
    <mergeCell ref="B252:E257"/>
    <mergeCell ref="B166:M166"/>
    <mergeCell ref="B101:E104"/>
    <mergeCell ref="F101:I104"/>
    <mergeCell ref="J101:M104"/>
    <mergeCell ref="J118:M121"/>
    <mergeCell ref="B118:E121"/>
    <mergeCell ref="F118:I121"/>
    <mergeCell ref="B159:E164"/>
    <mergeCell ref="F303:I308"/>
    <mergeCell ref="J303:M308"/>
    <mergeCell ref="B216:E222"/>
    <mergeCell ref="B312:M312"/>
    <mergeCell ref="B321:D321"/>
    <mergeCell ref="E321:G321"/>
    <mergeCell ref="H321:J321"/>
    <mergeCell ref="K321:M321"/>
    <mergeCell ref="B206:E210"/>
    <mergeCell ref="B169:E172"/>
    <mergeCell ref="B263:E265"/>
    <mergeCell ref="J314:M320"/>
    <mergeCell ref="B314:E320"/>
    <mergeCell ref="J252:M257"/>
    <mergeCell ref="J232:M236"/>
    <mergeCell ref="B240:E246"/>
    <mergeCell ref="F240:I246"/>
    <mergeCell ref="J240:M247"/>
    <mergeCell ref="F263:I265"/>
    <mergeCell ref="J263:M265"/>
    <mergeCell ref="J216:M221"/>
    <mergeCell ref="B303:E308"/>
    <mergeCell ref="J169:M173"/>
    <mergeCell ref="F169:I173"/>
    <mergeCell ref="J184:M190"/>
    <mergeCell ref="J196:M201"/>
    <mergeCell ref="B202:M202"/>
    <mergeCell ref="B157:M158"/>
    <mergeCell ref="F80:I85"/>
    <mergeCell ref="J80:M85"/>
    <mergeCell ref="H33:M33"/>
    <mergeCell ref="A94:M95"/>
    <mergeCell ref="A41:M42"/>
    <mergeCell ref="J49:M54"/>
    <mergeCell ref="B60:E64"/>
    <mergeCell ref="B37:F37"/>
    <mergeCell ref="H37:M37"/>
    <mergeCell ref="F49:I54"/>
    <mergeCell ref="B49:E54"/>
    <mergeCell ref="F60:I64"/>
    <mergeCell ref="J60:M64"/>
    <mergeCell ref="B70:E75"/>
    <mergeCell ref="B76:M76"/>
    <mergeCell ref="B56:M56"/>
    <mergeCell ref="F70:I74"/>
    <mergeCell ref="J70:M74"/>
    <mergeCell ref="B80:E85"/>
    <mergeCell ref="B44:L44"/>
    <mergeCell ref="B65:L66"/>
    <mergeCell ref="B106:L106"/>
    <mergeCell ref="B114:L114"/>
    <mergeCell ref="Q143:AB143"/>
    <mergeCell ref="B127:E130"/>
    <mergeCell ref="F127:I130"/>
    <mergeCell ref="J127:M130"/>
    <mergeCell ref="J147:M155"/>
    <mergeCell ref="B139:E141"/>
    <mergeCell ref="F139:I141"/>
    <mergeCell ref="B97:L97"/>
    <mergeCell ref="J110:M112"/>
    <mergeCell ref="F110:I112"/>
    <mergeCell ref="B147:E153"/>
    <mergeCell ref="F147:I152"/>
    <mergeCell ref="W49:Y54"/>
    <mergeCell ref="Q146:T151"/>
    <mergeCell ref="U146:X151"/>
    <mergeCell ref="Y146:AB151"/>
    <mergeCell ref="R106:R112"/>
    <mergeCell ref="Q106:Q112"/>
    <mergeCell ref="J139:M141"/>
    <mergeCell ref="H26:M27"/>
    <mergeCell ref="B29:E29"/>
    <mergeCell ref="B267:M270"/>
    <mergeCell ref="J274:M277"/>
    <mergeCell ref="B274:E277"/>
    <mergeCell ref="F274:I277"/>
    <mergeCell ref="J159:M164"/>
    <mergeCell ref="F159:I164"/>
    <mergeCell ref="B184:E189"/>
    <mergeCell ref="F196:I200"/>
    <mergeCell ref="B196:E201"/>
    <mergeCell ref="J206:M210"/>
    <mergeCell ref="F206:I209"/>
    <mergeCell ref="B248:M248"/>
    <mergeCell ref="A225:M226"/>
    <mergeCell ref="B237:M237"/>
    <mergeCell ref="B236:D236"/>
    <mergeCell ref="E236:G236"/>
    <mergeCell ref="F184:I188"/>
    <mergeCell ref="B110:E112"/>
    <mergeCell ref="H31:M31"/>
    <mergeCell ref="A133:M134"/>
    <mergeCell ref="F252:I257"/>
    <mergeCell ref="B232:E235"/>
    <mergeCell ref="A17:J17"/>
    <mergeCell ref="K17:M17"/>
    <mergeCell ref="A1:M1"/>
    <mergeCell ref="F314:I319"/>
    <mergeCell ref="A282:M283"/>
    <mergeCell ref="F288:I293"/>
    <mergeCell ref="J288:M293"/>
    <mergeCell ref="B288:E292"/>
    <mergeCell ref="B259:M259"/>
    <mergeCell ref="F216:I221"/>
    <mergeCell ref="A2:M3"/>
    <mergeCell ref="A5:M16"/>
    <mergeCell ref="A18:M19"/>
    <mergeCell ref="B21:E21"/>
    <mergeCell ref="H21:M21"/>
    <mergeCell ref="B123:M123"/>
    <mergeCell ref="H29:M29"/>
    <mergeCell ref="B31:E31"/>
    <mergeCell ref="B35:F35"/>
    <mergeCell ref="H35:M35"/>
    <mergeCell ref="A26:A27"/>
    <mergeCell ref="B39:F39"/>
    <mergeCell ref="H39:M39"/>
    <mergeCell ref="B26:F27"/>
  </mergeCells>
  <phoneticPr fontId="14" type="noConversion"/>
  <dataValidations count="14">
    <dataValidation allowBlank="1" showInputMessage="1" showErrorMessage="1" prompt="If there are any brief additional comments regarding the organization's partnerships and networks please enter them here" sqref="O111:O113 N151:O153 R44:Z47 O59 N71:O74 N81:O84 N101:O104 O47:O48 N119:O122 N128:O131 N301:N302 M88:M91 N140:O142 N170:O173 N185:O188 N197:O200 N207:O210 N216:O219 N161:N163 N233:N234 N241:N242 O251:O253 N264:N265 O273:O275 N289:N290 N147:O149 N48 N61:O62 N111:N114 O160:O163 O231:O234 O239:O242 N239 N252:N253 O262:O265 N262 N274:N275 O287:O290 N287 N304 N315:N316 O313:O316 N313 O302:O304"/>
    <dataValidation type="list" allowBlank="1" showErrorMessage="1" prompt="_x000a_" sqref="H26:M27">
      <formula1>"Local, City, County, State, Multi-State"</formula1>
    </dataValidation>
    <dataValidation allowBlank="1" showInputMessage="1" showErrorMessage="1" prompt="If there are any brief additional comments regarding the people within the organization please enter them here" sqref="B279:M280"/>
    <dataValidation type="whole" allowBlank="1" showInputMessage="1" showErrorMessage="1" sqref="H29:M29">
      <formula1>1000</formula1>
      <formula2>2018</formula2>
    </dataValidation>
    <dataValidation type="whole" showInputMessage="1" showErrorMessage="1" sqref="H31:M31">
      <formula1>0</formula1>
      <formula2>50000</formula2>
    </dataValidation>
    <dataValidation type="whole" allowBlank="1" showInputMessage="1" showErrorMessage="1" sqref="H33:M33 H35:M35">
      <formula1>0</formula1>
      <formula2>50000</formula2>
    </dataValidation>
    <dataValidation type="list" allowBlank="1" showInputMessage="1" showErrorMessage="1" sqref="L23">
      <formula1>"AL, AK, AZ, AR, CA, CO, CT, DE, FL, GA, HI, ID, IL, IN, IA, KS, KY, LA, ME, MD, MA, MI, MN, MS, MO, MT, NE, NV, NH, NJ, NM, NY, NC, ND, OH, OK, OR, PA, RI, SC, SD, TN, TX, UT, VT, VA, WA, WV, WI, WY"</formula1>
    </dataValidation>
    <dataValidation type="date" showInputMessage="1" showErrorMessage="1" sqref="H39:M39">
      <formula1>1</formula1>
      <formula2>54789</formula2>
    </dataValidation>
    <dataValidation type="whole" showInputMessage="1" showErrorMessage="1" error="Move the slider to the position that best fits the organization according to the descriptions given" sqref="O98">
      <formula1>0</formula1>
      <formula2>10</formula2>
    </dataValidation>
    <dataValidation type="whole" showInputMessage="1" showErrorMessage="1" error="Move the slider to the position that best fits the organization according to the descriptions given" sqref="O67 O77">
      <formula1>0</formula1>
      <formula2>10</formula2>
    </dataValidation>
    <dataValidation type="whole" allowBlank="1" showInputMessage="1" showErrorMessage="1" error="Move the slider to the position that best fits the organization according to the descriptions given" sqref="O125 O137 O144 O158 O167 O181 O204 O213 O229 O238 O249 O261 O271 O286 O301 O312">
      <formula1>0</formula1>
      <formula2>10</formula2>
    </dataValidation>
    <dataValidation type="whole" showInputMessage="1" showErrorMessage="1" error="Move the slider to the position that best fits the organization according to the descriptions given" sqref="O45 O57">
      <formula1>0</formula1>
      <formula2>10</formula2>
    </dataValidation>
    <dataValidation type="whole" allowBlank="1" showInputMessage="1" showErrorMessage="1" error="Move the slider to the position that best fits the organization according to the descriptions given" sqref="O107 O115">
      <formula1>0</formula1>
      <formula2>10</formula2>
    </dataValidation>
    <dataValidation type="whole" allowBlank="1" showInputMessage="1" showErrorMessage="1" error="Move the slider to the position that best fits the organization according to the descriptions given" sqref="O194">
      <formula1>0</formula1>
      <formula2>10</formula2>
    </dataValidation>
  </dataValidations>
  <printOptions horizontalCentered="1"/>
  <pageMargins left="0.54" right="0.54" top="0.82" bottom="0.74" header="0.3" footer="0.3"/>
  <pageSetup scale="11" orientation="portrait" horizontalDpi="4294967292" verticalDpi="4294967292" r:id="rId1"/>
  <rowBreaks count="5" manualBreakCount="5">
    <brk id="93" max="16383" man="1"/>
    <brk id="132" max="16383" man="1"/>
    <brk id="175" max="16383" man="1"/>
    <brk id="224" max="16383" man="1"/>
    <brk id="28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Scroll Bar 1">
              <controlPr defaultSize="0" autoPict="0">
                <anchor moveWithCells="1">
                  <from>
                    <xdr:col>1</xdr:col>
                    <xdr:colOff>0</xdr:colOff>
                    <xdr:row>106</xdr:row>
                    <xdr:rowOff>152400</xdr:rowOff>
                  </from>
                  <to>
                    <xdr:col>11</xdr:col>
                    <xdr:colOff>323850</xdr:colOff>
                    <xdr:row>107</xdr:row>
                    <xdr:rowOff>171450</xdr:rowOff>
                  </to>
                </anchor>
              </controlPr>
            </control>
          </mc:Choice>
        </mc:AlternateContent>
        <mc:AlternateContent xmlns:mc="http://schemas.openxmlformats.org/markup-compatibility/2006">
          <mc:Choice Requires="x14">
            <control shapeId="6146" r:id="rId5" name="Scroll Bar 2">
              <controlPr defaultSize="0" autoPict="0">
                <anchor moveWithCells="1">
                  <from>
                    <xdr:col>1</xdr:col>
                    <xdr:colOff>0</xdr:colOff>
                    <xdr:row>97</xdr:row>
                    <xdr:rowOff>9525</xdr:rowOff>
                  </from>
                  <to>
                    <xdr:col>11</xdr:col>
                    <xdr:colOff>390525</xdr:colOff>
                    <xdr:row>98</xdr:row>
                    <xdr:rowOff>47625</xdr:rowOff>
                  </to>
                </anchor>
              </controlPr>
            </control>
          </mc:Choice>
        </mc:AlternateContent>
        <mc:AlternateContent xmlns:mc="http://schemas.openxmlformats.org/markup-compatibility/2006">
          <mc:Choice Requires="x14">
            <control shapeId="6147" r:id="rId6" name="Scroll Bar 3">
              <controlPr defaultSize="0" autoPict="0">
                <anchor moveWithCells="1">
                  <from>
                    <xdr:col>1</xdr:col>
                    <xdr:colOff>9525</xdr:colOff>
                    <xdr:row>113</xdr:row>
                    <xdr:rowOff>476250</xdr:rowOff>
                  </from>
                  <to>
                    <xdr:col>11</xdr:col>
                    <xdr:colOff>361950</xdr:colOff>
                    <xdr:row>114</xdr:row>
                    <xdr:rowOff>171450</xdr:rowOff>
                  </to>
                </anchor>
              </controlPr>
            </control>
          </mc:Choice>
        </mc:AlternateContent>
        <mc:AlternateContent xmlns:mc="http://schemas.openxmlformats.org/markup-compatibility/2006">
          <mc:Choice Requires="x14">
            <control shapeId="6148" r:id="rId7" name="Scroll Bar 4">
              <controlPr defaultSize="0" autoPict="0">
                <anchor moveWithCells="1">
                  <from>
                    <xdr:col>1</xdr:col>
                    <xdr:colOff>9525</xdr:colOff>
                    <xdr:row>122</xdr:row>
                    <xdr:rowOff>1295400</xdr:rowOff>
                  </from>
                  <to>
                    <xdr:col>11</xdr:col>
                    <xdr:colOff>342900</xdr:colOff>
                    <xdr:row>125</xdr:row>
                    <xdr:rowOff>28575</xdr:rowOff>
                  </to>
                </anchor>
              </controlPr>
            </control>
          </mc:Choice>
        </mc:AlternateContent>
        <mc:AlternateContent xmlns:mc="http://schemas.openxmlformats.org/markup-compatibility/2006">
          <mc:Choice Requires="x14">
            <control shapeId="6150" r:id="rId8" name="Scroll Bar 6">
              <controlPr defaultSize="0" autoPict="0">
                <anchor moveWithCells="1">
                  <from>
                    <xdr:col>1</xdr:col>
                    <xdr:colOff>0</xdr:colOff>
                    <xdr:row>76</xdr:row>
                    <xdr:rowOff>9525</xdr:rowOff>
                  </from>
                  <to>
                    <xdr:col>11</xdr:col>
                    <xdr:colOff>390525</xdr:colOff>
                    <xdr:row>77</xdr:row>
                    <xdr:rowOff>19050</xdr:rowOff>
                  </to>
                </anchor>
              </controlPr>
            </control>
          </mc:Choice>
        </mc:AlternateContent>
        <mc:AlternateContent xmlns:mc="http://schemas.openxmlformats.org/markup-compatibility/2006">
          <mc:Choice Requires="x14">
            <control shapeId="6151" r:id="rId9" name="Scroll Bar 7">
              <controlPr defaultSize="0" autoPict="0">
                <anchor moveWithCells="1">
                  <from>
                    <xdr:col>1</xdr:col>
                    <xdr:colOff>9525</xdr:colOff>
                    <xdr:row>144</xdr:row>
                    <xdr:rowOff>95250</xdr:rowOff>
                  </from>
                  <to>
                    <xdr:col>11</xdr:col>
                    <xdr:colOff>257175</xdr:colOff>
                    <xdr:row>145</xdr:row>
                    <xdr:rowOff>133350</xdr:rowOff>
                  </to>
                </anchor>
              </controlPr>
            </control>
          </mc:Choice>
        </mc:AlternateContent>
        <mc:AlternateContent xmlns:mc="http://schemas.openxmlformats.org/markup-compatibility/2006">
          <mc:Choice Requires="x14">
            <control shapeId="6152" r:id="rId10" name="Scroll Bar 8">
              <controlPr defaultSize="0" autoPict="0">
                <anchor moveWithCells="1">
                  <from>
                    <xdr:col>1</xdr:col>
                    <xdr:colOff>28575</xdr:colOff>
                    <xdr:row>157</xdr:row>
                    <xdr:rowOff>123825</xdr:rowOff>
                  </from>
                  <to>
                    <xdr:col>11</xdr:col>
                    <xdr:colOff>238125</xdr:colOff>
                    <xdr:row>158</xdr:row>
                    <xdr:rowOff>104775</xdr:rowOff>
                  </to>
                </anchor>
              </controlPr>
            </control>
          </mc:Choice>
        </mc:AlternateContent>
        <mc:AlternateContent xmlns:mc="http://schemas.openxmlformats.org/markup-compatibility/2006">
          <mc:Choice Requires="x14">
            <control shapeId="6154" r:id="rId11" name="Scroll Bar 10">
              <controlPr defaultSize="0" autoPict="0">
                <anchor moveWithCells="1">
                  <from>
                    <xdr:col>1</xdr:col>
                    <xdr:colOff>9525</xdr:colOff>
                    <xdr:row>166</xdr:row>
                    <xdr:rowOff>0</xdr:rowOff>
                  </from>
                  <to>
                    <xdr:col>11</xdr:col>
                    <xdr:colOff>304800</xdr:colOff>
                    <xdr:row>167</xdr:row>
                    <xdr:rowOff>0</xdr:rowOff>
                  </to>
                </anchor>
              </controlPr>
            </control>
          </mc:Choice>
        </mc:AlternateContent>
        <mc:AlternateContent xmlns:mc="http://schemas.openxmlformats.org/markup-compatibility/2006">
          <mc:Choice Requires="x14">
            <control shapeId="6158" r:id="rId12" name="Scroll Bar 14">
              <controlPr defaultSize="0" autoPict="0">
                <anchor moveWithCells="1">
                  <from>
                    <xdr:col>1</xdr:col>
                    <xdr:colOff>9525</xdr:colOff>
                    <xdr:row>213</xdr:row>
                    <xdr:rowOff>0</xdr:rowOff>
                  </from>
                  <to>
                    <xdr:col>11</xdr:col>
                    <xdr:colOff>180975</xdr:colOff>
                    <xdr:row>214</xdr:row>
                    <xdr:rowOff>57150</xdr:rowOff>
                  </to>
                </anchor>
              </controlPr>
            </control>
          </mc:Choice>
        </mc:AlternateContent>
        <mc:AlternateContent xmlns:mc="http://schemas.openxmlformats.org/markup-compatibility/2006">
          <mc:Choice Requires="x14">
            <control shapeId="6159" r:id="rId13" name="Scroll Bar 15">
              <controlPr defaultSize="0" autoPict="0">
                <anchor moveWithCells="1">
                  <from>
                    <xdr:col>1</xdr:col>
                    <xdr:colOff>95250</xdr:colOff>
                    <xdr:row>228</xdr:row>
                    <xdr:rowOff>152400</xdr:rowOff>
                  </from>
                  <to>
                    <xdr:col>11</xdr:col>
                    <xdr:colOff>276225</xdr:colOff>
                    <xdr:row>229</xdr:row>
                    <xdr:rowOff>85725</xdr:rowOff>
                  </to>
                </anchor>
              </controlPr>
            </control>
          </mc:Choice>
        </mc:AlternateContent>
        <mc:AlternateContent xmlns:mc="http://schemas.openxmlformats.org/markup-compatibility/2006">
          <mc:Choice Requires="x14">
            <control shapeId="6161" r:id="rId14" name="Scroll Bar 17">
              <controlPr defaultSize="0" autoPict="0">
                <anchor moveWithCells="1">
                  <from>
                    <xdr:col>1</xdr:col>
                    <xdr:colOff>9525</xdr:colOff>
                    <xdr:row>236</xdr:row>
                    <xdr:rowOff>1000125</xdr:rowOff>
                  </from>
                  <to>
                    <xdr:col>11</xdr:col>
                    <xdr:colOff>295275</xdr:colOff>
                    <xdr:row>237</xdr:row>
                    <xdr:rowOff>238125</xdr:rowOff>
                  </to>
                </anchor>
              </controlPr>
            </control>
          </mc:Choice>
        </mc:AlternateContent>
        <mc:AlternateContent xmlns:mc="http://schemas.openxmlformats.org/markup-compatibility/2006">
          <mc:Choice Requires="x14">
            <control shapeId="6162" r:id="rId15" name="Scroll Bar 18">
              <controlPr defaultSize="0" autoPict="0">
                <anchor moveWithCells="1">
                  <from>
                    <xdr:col>1</xdr:col>
                    <xdr:colOff>9525</xdr:colOff>
                    <xdr:row>248</xdr:row>
                    <xdr:rowOff>38100</xdr:rowOff>
                  </from>
                  <to>
                    <xdr:col>11</xdr:col>
                    <xdr:colOff>228600</xdr:colOff>
                    <xdr:row>249</xdr:row>
                    <xdr:rowOff>85725</xdr:rowOff>
                  </to>
                </anchor>
              </controlPr>
            </control>
          </mc:Choice>
        </mc:AlternateContent>
        <mc:AlternateContent xmlns:mc="http://schemas.openxmlformats.org/markup-compatibility/2006">
          <mc:Choice Requires="x14">
            <control shapeId="6164" r:id="rId16" name="Scroll Bar 20">
              <controlPr defaultSize="0" autoPict="0">
                <anchor moveWithCells="1">
                  <from>
                    <xdr:col>1</xdr:col>
                    <xdr:colOff>9525</xdr:colOff>
                    <xdr:row>285</xdr:row>
                    <xdr:rowOff>0</xdr:rowOff>
                  </from>
                  <to>
                    <xdr:col>10</xdr:col>
                    <xdr:colOff>866775</xdr:colOff>
                    <xdr:row>285</xdr:row>
                    <xdr:rowOff>219075</xdr:rowOff>
                  </to>
                </anchor>
              </controlPr>
            </control>
          </mc:Choice>
        </mc:AlternateContent>
        <mc:AlternateContent xmlns:mc="http://schemas.openxmlformats.org/markup-compatibility/2006">
          <mc:Choice Requires="x14">
            <control shapeId="6166" r:id="rId17" name="Scroll Bar 22">
              <controlPr defaultSize="0" autoPict="0">
                <anchor moveWithCells="1">
                  <from>
                    <xdr:col>1</xdr:col>
                    <xdr:colOff>66675</xdr:colOff>
                    <xdr:row>299</xdr:row>
                    <xdr:rowOff>152400</xdr:rowOff>
                  </from>
                  <to>
                    <xdr:col>11</xdr:col>
                    <xdr:colOff>152400</xdr:colOff>
                    <xdr:row>300</xdr:row>
                    <xdr:rowOff>276225</xdr:rowOff>
                  </to>
                </anchor>
              </controlPr>
            </control>
          </mc:Choice>
        </mc:AlternateContent>
        <mc:AlternateContent xmlns:mc="http://schemas.openxmlformats.org/markup-compatibility/2006">
          <mc:Choice Requires="x14">
            <control shapeId="6167" r:id="rId18" name="Scroll Bar 23">
              <controlPr defaultSize="0" autoPict="0">
                <anchor moveWithCells="1">
                  <from>
                    <xdr:col>1</xdr:col>
                    <xdr:colOff>9525</xdr:colOff>
                    <xdr:row>284</xdr:row>
                    <xdr:rowOff>1085850</xdr:rowOff>
                  </from>
                  <to>
                    <xdr:col>11</xdr:col>
                    <xdr:colOff>161925</xdr:colOff>
                    <xdr:row>285</xdr:row>
                    <xdr:rowOff>228600</xdr:rowOff>
                  </to>
                </anchor>
              </controlPr>
            </control>
          </mc:Choice>
        </mc:AlternateContent>
        <mc:AlternateContent xmlns:mc="http://schemas.openxmlformats.org/markup-compatibility/2006">
          <mc:Choice Requires="x14">
            <control shapeId="6169" r:id="rId19" name="Scroll Bar 25">
              <controlPr defaultSize="0" autoPict="0">
                <anchor moveWithCells="1">
                  <from>
                    <xdr:col>1</xdr:col>
                    <xdr:colOff>9525</xdr:colOff>
                    <xdr:row>135</xdr:row>
                    <xdr:rowOff>571500</xdr:rowOff>
                  </from>
                  <to>
                    <xdr:col>11</xdr:col>
                    <xdr:colOff>200025</xdr:colOff>
                    <xdr:row>137</xdr:row>
                    <xdr:rowOff>0</xdr:rowOff>
                  </to>
                </anchor>
              </controlPr>
            </control>
          </mc:Choice>
        </mc:AlternateContent>
        <mc:AlternateContent xmlns:mc="http://schemas.openxmlformats.org/markup-compatibility/2006">
          <mc:Choice Requires="x14">
            <control shapeId="6172" r:id="rId20" name="Scroll Bar 28">
              <controlPr defaultSize="0" autoPict="0">
                <anchor moveWithCells="1">
                  <from>
                    <xdr:col>1</xdr:col>
                    <xdr:colOff>9525</xdr:colOff>
                    <xdr:row>259</xdr:row>
                    <xdr:rowOff>152400</xdr:rowOff>
                  </from>
                  <to>
                    <xdr:col>11</xdr:col>
                    <xdr:colOff>238125</xdr:colOff>
                    <xdr:row>260</xdr:row>
                    <xdr:rowOff>266700</xdr:rowOff>
                  </to>
                </anchor>
              </controlPr>
            </control>
          </mc:Choice>
        </mc:AlternateContent>
        <mc:AlternateContent xmlns:mc="http://schemas.openxmlformats.org/markup-compatibility/2006">
          <mc:Choice Requires="x14">
            <control shapeId="6173" r:id="rId21" name="Scroll Bar 29">
              <controlPr defaultSize="0" autoPict="0">
                <anchor moveWithCells="1">
                  <from>
                    <xdr:col>1</xdr:col>
                    <xdr:colOff>9525</xdr:colOff>
                    <xdr:row>310</xdr:row>
                    <xdr:rowOff>0</xdr:rowOff>
                  </from>
                  <to>
                    <xdr:col>11</xdr:col>
                    <xdr:colOff>200025</xdr:colOff>
                    <xdr:row>311</xdr:row>
                    <xdr:rowOff>285750</xdr:rowOff>
                  </to>
                </anchor>
              </controlPr>
            </control>
          </mc:Choice>
        </mc:AlternateContent>
        <mc:AlternateContent xmlns:mc="http://schemas.openxmlformats.org/markup-compatibility/2006">
          <mc:Choice Requires="x14">
            <control shapeId="6174" r:id="rId22" name="Scroll Bar 30">
              <controlPr defaultSize="0" autoPict="0">
                <anchor moveWithCells="1">
                  <from>
                    <xdr:col>1</xdr:col>
                    <xdr:colOff>9525</xdr:colOff>
                    <xdr:row>193</xdr:row>
                    <xdr:rowOff>38100</xdr:rowOff>
                  </from>
                  <to>
                    <xdr:col>11</xdr:col>
                    <xdr:colOff>342900</xdr:colOff>
                    <xdr:row>194</xdr:row>
                    <xdr:rowOff>19050</xdr:rowOff>
                  </to>
                </anchor>
              </controlPr>
            </control>
          </mc:Choice>
        </mc:AlternateContent>
        <mc:AlternateContent xmlns:mc="http://schemas.openxmlformats.org/markup-compatibility/2006">
          <mc:Choice Requires="x14">
            <control shapeId="6186" r:id="rId23" name="Scroll Bar 42">
              <controlPr defaultSize="0" autoPict="0">
                <anchor moveWithCells="1">
                  <from>
                    <xdr:col>1</xdr:col>
                    <xdr:colOff>0</xdr:colOff>
                    <xdr:row>44</xdr:row>
                    <xdr:rowOff>133350</xdr:rowOff>
                  </from>
                  <to>
                    <xdr:col>11</xdr:col>
                    <xdr:colOff>419100</xdr:colOff>
                    <xdr:row>45</xdr:row>
                    <xdr:rowOff>85725</xdr:rowOff>
                  </to>
                </anchor>
              </controlPr>
            </control>
          </mc:Choice>
        </mc:AlternateContent>
        <mc:AlternateContent xmlns:mc="http://schemas.openxmlformats.org/markup-compatibility/2006">
          <mc:Choice Requires="x14">
            <control shapeId="6189" r:id="rId24" name="Scroll Bar 45">
              <controlPr defaultSize="0" autoPict="0">
                <anchor moveWithCells="1">
                  <from>
                    <xdr:col>0</xdr:col>
                    <xdr:colOff>847725</xdr:colOff>
                    <xdr:row>66</xdr:row>
                    <xdr:rowOff>9525</xdr:rowOff>
                  </from>
                  <to>
                    <xdr:col>11</xdr:col>
                    <xdr:colOff>390525</xdr:colOff>
                    <xdr:row>66</xdr:row>
                    <xdr:rowOff>247650</xdr:rowOff>
                  </to>
                </anchor>
              </controlPr>
            </control>
          </mc:Choice>
        </mc:AlternateContent>
        <mc:AlternateContent xmlns:mc="http://schemas.openxmlformats.org/markup-compatibility/2006">
          <mc:Choice Requires="x14">
            <control shapeId="6192" r:id="rId25" name="Scroll Bar 48">
              <controlPr defaultSize="0" autoPict="0">
                <anchor moveWithCells="1">
                  <from>
                    <xdr:col>0</xdr:col>
                    <xdr:colOff>790575</xdr:colOff>
                    <xdr:row>270</xdr:row>
                    <xdr:rowOff>95250</xdr:rowOff>
                  </from>
                  <to>
                    <xdr:col>11</xdr:col>
                    <xdr:colOff>219075</xdr:colOff>
                    <xdr:row>271</xdr:row>
                    <xdr:rowOff>57150</xdr:rowOff>
                  </to>
                </anchor>
              </controlPr>
            </control>
          </mc:Choice>
        </mc:AlternateContent>
        <mc:AlternateContent xmlns:mc="http://schemas.openxmlformats.org/markup-compatibility/2006">
          <mc:Choice Requires="x14">
            <control shapeId="6194" r:id="rId26" name="Scroll Bar 50">
              <controlPr defaultSize="0" autoPict="0">
                <anchor moveWithCells="1">
                  <from>
                    <xdr:col>1</xdr:col>
                    <xdr:colOff>9525</xdr:colOff>
                    <xdr:row>180</xdr:row>
                    <xdr:rowOff>95250</xdr:rowOff>
                  </from>
                  <to>
                    <xdr:col>11</xdr:col>
                    <xdr:colOff>333375</xdr:colOff>
                    <xdr:row>181</xdr:row>
                    <xdr:rowOff>57150</xdr:rowOff>
                  </to>
                </anchor>
              </controlPr>
            </control>
          </mc:Choice>
        </mc:AlternateContent>
        <mc:AlternateContent xmlns:mc="http://schemas.openxmlformats.org/markup-compatibility/2006">
          <mc:Choice Requires="x14">
            <control shapeId="6195" r:id="rId27" name="Scroll Bar 51">
              <controlPr defaultSize="0" autoPict="0">
                <anchor moveWithCells="1">
                  <from>
                    <xdr:col>1</xdr:col>
                    <xdr:colOff>19050</xdr:colOff>
                    <xdr:row>202</xdr:row>
                    <xdr:rowOff>9525</xdr:rowOff>
                  </from>
                  <to>
                    <xdr:col>11</xdr:col>
                    <xdr:colOff>314325</xdr:colOff>
                    <xdr:row>203</xdr:row>
                    <xdr:rowOff>238125</xdr:rowOff>
                  </to>
                </anchor>
              </controlPr>
            </control>
          </mc:Choice>
        </mc:AlternateContent>
        <mc:AlternateContent xmlns:mc="http://schemas.openxmlformats.org/markup-compatibility/2006">
          <mc:Choice Requires="x14">
            <control shapeId="6197" r:id="rId28" name="Scroll Bar 53">
              <controlPr defaultSize="0" autoPict="0">
                <anchor moveWithCells="1">
                  <from>
                    <xdr:col>0</xdr:col>
                    <xdr:colOff>752475</xdr:colOff>
                    <xdr:row>56</xdr:row>
                    <xdr:rowOff>28575</xdr:rowOff>
                  </from>
                  <to>
                    <xdr:col>11</xdr:col>
                    <xdr:colOff>476250</xdr:colOff>
                    <xdr:row>57</xdr:row>
                    <xdr:rowOff>38100</xdr:rowOff>
                  </to>
                </anchor>
              </controlPr>
            </control>
          </mc:Choice>
        </mc:AlternateContent>
      </controls>
    </mc:Choice>
  </mc:AlternateContent>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sheetPr>
  <dimension ref="A1:AG49"/>
  <sheetViews>
    <sheetView topLeftCell="A4" workbookViewId="0"/>
    <sheetView workbookViewId="1"/>
  </sheetViews>
  <sheetFormatPr defaultColWidth="8.85546875" defaultRowHeight="15" x14ac:dyDescent="0.25"/>
  <cols>
    <col min="1" max="1" width="27.140625" style="21" customWidth="1"/>
    <col min="2" max="17" width="8.85546875" style="21"/>
    <col min="18" max="33" width="8.85546875" style="20"/>
    <col min="34" max="16384" width="8.85546875" style="21"/>
  </cols>
  <sheetData>
    <row r="1" spans="1:33" s="20" customFormat="1" x14ac:dyDescent="0.25">
      <c r="A1" s="19"/>
    </row>
    <row r="2" spans="1:33" ht="15" customHeight="1" x14ac:dyDescent="0.25">
      <c r="A2" s="331" t="s">
        <v>61</v>
      </c>
      <c r="B2" s="331" t="s">
        <v>62</v>
      </c>
      <c r="C2" s="331"/>
      <c r="D2" s="331"/>
      <c r="E2" s="331"/>
      <c r="F2" s="331"/>
      <c r="G2" s="331"/>
      <c r="H2" s="331"/>
      <c r="I2" s="331"/>
      <c r="J2" s="331"/>
      <c r="K2" s="331"/>
      <c r="L2" s="331"/>
      <c r="M2" s="331"/>
      <c r="N2" s="331"/>
      <c r="O2" s="331"/>
      <c r="P2" s="331"/>
      <c r="Q2" s="331"/>
    </row>
    <row r="3" spans="1:33" ht="15" customHeight="1" x14ac:dyDescent="0.25">
      <c r="A3" s="331"/>
      <c r="B3" s="331"/>
      <c r="C3" s="331"/>
      <c r="D3" s="331"/>
      <c r="E3" s="331"/>
      <c r="F3" s="331"/>
      <c r="G3" s="331"/>
      <c r="H3" s="331"/>
      <c r="I3" s="331"/>
      <c r="J3" s="331"/>
      <c r="K3" s="331"/>
      <c r="L3" s="331"/>
      <c r="M3" s="331"/>
      <c r="N3" s="331"/>
      <c r="O3" s="331"/>
      <c r="P3" s="331"/>
      <c r="Q3" s="331"/>
    </row>
    <row r="4" spans="1:33" s="23" customFormat="1" ht="30" customHeight="1" x14ac:dyDescent="0.25">
      <c r="A4" s="22" t="s">
        <v>37</v>
      </c>
      <c r="B4" s="333" t="s">
        <v>34</v>
      </c>
      <c r="C4" s="333"/>
      <c r="D4" s="333"/>
      <c r="E4" s="333"/>
      <c r="F4" s="333"/>
      <c r="G4" s="333"/>
      <c r="H4" s="333"/>
      <c r="I4" s="333"/>
      <c r="J4" s="333"/>
      <c r="K4" s="333"/>
      <c r="L4" s="333"/>
      <c r="M4" s="333"/>
      <c r="N4" s="333"/>
      <c r="O4" s="333"/>
      <c r="P4" s="333"/>
      <c r="Q4" s="333"/>
      <c r="R4" s="20"/>
      <c r="S4" s="20"/>
      <c r="T4" s="20"/>
      <c r="U4" s="20"/>
      <c r="V4" s="20"/>
      <c r="W4" s="20"/>
      <c r="X4" s="20"/>
      <c r="Y4" s="20"/>
      <c r="Z4" s="20"/>
      <c r="AA4" s="20"/>
      <c r="AB4" s="20"/>
      <c r="AC4" s="20"/>
      <c r="AD4" s="20"/>
      <c r="AE4" s="20"/>
      <c r="AF4" s="20"/>
      <c r="AG4" s="20"/>
    </row>
    <row r="5" spans="1:33" s="25" customFormat="1" ht="4.5" customHeight="1" x14ac:dyDescent="0.25">
      <c r="A5" s="24"/>
      <c r="B5" s="334"/>
      <c r="C5" s="334"/>
      <c r="D5" s="334"/>
      <c r="E5" s="334"/>
      <c r="F5" s="334"/>
      <c r="G5" s="334"/>
      <c r="H5" s="334"/>
      <c r="I5" s="334"/>
      <c r="J5" s="334"/>
      <c r="K5" s="334"/>
      <c r="L5" s="334"/>
      <c r="M5" s="334"/>
      <c r="N5" s="334"/>
      <c r="O5" s="334"/>
      <c r="P5" s="334"/>
      <c r="Q5" s="334"/>
      <c r="R5" s="20"/>
      <c r="S5" s="20"/>
      <c r="T5" s="20"/>
      <c r="U5" s="20"/>
      <c r="V5" s="20"/>
      <c r="W5" s="20"/>
      <c r="X5" s="20"/>
      <c r="Y5" s="20"/>
      <c r="Z5" s="20"/>
      <c r="AA5" s="20"/>
      <c r="AB5" s="20"/>
      <c r="AC5" s="20"/>
      <c r="AD5" s="20"/>
      <c r="AE5" s="20"/>
      <c r="AF5" s="20"/>
      <c r="AG5" s="20"/>
    </row>
    <row r="6" spans="1:33" ht="46.5" customHeight="1" x14ac:dyDescent="0.25">
      <c r="A6" s="22" t="s">
        <v>47</v>
      </c>
      <c r="B6" s="328" t="s">
        <v>65</v>
      </c>
      <c r="C6" s="328"/>
      <c r="D6" s="328"/>
      <c r="E6" s="328"/>
      <c r="F6" s="328"/>
      <c r="G6" s="328"/>
      <c r="H6" s="328"/>
      <c r="I6" s="328"/>
      <c r="J6" s="328"/>
      <c r="K6" s="328"/>
      <c r="L6" s="328"/>
      <c r="M6" s="328"/>
      <c r="N6" s="328"/>
      <c r="O6" s="328"/>
      <c r="P6" s="328"/>
      <c r="Q6" s="328"/>
    </row>
    <row r="7" spans="1:33" s="25" customFormat="1" ht="6" customHeight="1" x14ac:dyDescent="0.25">
      <c r="R7" s="20"/>
      <c r="S7" s="20"/>
      <c r="T7" s="20"/>
      <c r="U7" s="20"/>
      <c r="V7" s="20"/>
      <c r="W7" s="20"/>
      <c r="X7" s="20"/>
      <c r="Y7" s="20"/>
      <c r="Z7" s="20"/>
      <c r="AA7" s="20"/>
      <c r="AB7" s="20"/>
      <c r="AC7" s="20"/>
      <c r="AD7" s="20"/>
      <c r="AE7" s="20"/>
      <c r="AF7" s="20"/>
      <c r="AG7" s="20"/>
    </row>
    <row r="8" spans="1:33" ht="75" customHeight="1" x14ac:dyDescent="0.25">
      <c r="A8" s="22" t="s">
        <v>64</v>
      </c>
      <c r="B8" s="328" t="s">
        <v>46</v>
      </c>
      <c r="C8" s="328"/>
      <c r="D8" s="328"/>
      <c r="E8" s="328"/>
      <c r="F8" s="328"/>
      <c r="G8" s="328"/>
      <c r="H8" s="328"/>
      <c r="I8" s="328"/>
      <c r="J8" s="328"/>
      <c r="K8" s="328"/>
      <c r="L8" s="328"/>
      <c r="M8" s="328"/>
      <c r="N8" s="328"/>
      <c r="O8" s="328"/>
      <c r="P8" s="328"/>
      <c r="Q8" s="328"/>
    </row>
    <row r="9" spans="1:33" s="25" customFormat="1" ht="3.75" customHeight="1" x14ac:dyDescent="0.25">
      <c r="A9" s="24"/>
      <c r="B9" s="26"/>
      <c r="C9" s="26"/>
      <c r="D9" s="26"/>
      <c r="E9" s="26"/>
      <c r="F9" s="26"/>
      <c r="G9" s="26"/>
      <c r="H9" s="26"/>
      <c r="I9" s="26"/>
      <c r="J9" s="26"/>
      <c r="K9" s="26"/>
      <c r="L9" s="26"/>
      <c r="M9" s="26"/>
      <c r="N9" s="26"/>
      <c r="O9" s="26"/>
      <c r="P9" s="26"/>
      <c r="Q9" s="26"/>
      <c r="R9" s="20"/>
      <c r="S9" s="20"/>
      <c r="T9" s="20"/>
      <c r="U9" s="20"/>
      <c r="V9" s="20"/>
      <c r="W9" s="20"/>
      <c r="X9" s="20"/>
      <c r="Y9" s="20"/>
      <c r="Z9" s="20"/>
      <c r="AA9" s="20"/>
      <c r="AB9" s="20"/>
      <c r="AC9" s="20"/>
      <c r="AD9" s="20"/>
      <c r="AE9" s="20"/>
      <c r="AF9" s="20"/>
      <c r="AG9" s="20"/>
    </row>
    <row r="10" spans="1:33" ht="30" customHeight="1" x14ac:dyDescent="0.25">
      <c r="A10" s="22" t="s">
        <v>26</v>
      </c>
      <c r="B10" s="333" t="s">
        <v>8</v>
      </c>
      <c r="C10" s="333"/>
      <c r="D10" s="333"/>
      <c r="E10" s="333"/>
      <c r="F10" s="333"/>
      <c r="G10" s="333"/>
      <c r="H10" s="333"/>
      <c r="I10" s="333"/>
      <c r="J10" s="333"/>
      <c r="K10" s="333"/>
      <c r="L10" s="333"/>
      <c r="M10" s="333"/>
      <c r="N10" s="333"/>
      <c r="O10" s="333"/>
      <c r="P10" s="333"/>
      <c r="Q10" s="333"/>
    </row>
    <row r="11" spans="1:33" s="25" customFormat="1" ht="3" customHeight="1" x14ac:dyDescent="0.25">
      <c r="A11" s="24"/>
      <c r="B11" s="26"/>
      <c r="C11" s="26"/>
      <c r="D11" s="26"/>
      <c r="E11" s="26"/>
      <c r="F11" s="26"/>
      <c r="G11" s="26"/>
      <c r="H11" s="26"/>
      <c r="I11" s="26"/>
      <c r="J11" s="26"/>
      <c r="K11" s="26"/>
      <c r="L11" s="26"/>
      <c r="M11" s="26"/>
      <c r="N11" s="26"/>
      <c r="O11" s="26"/>
      <c r="P11" s="26"/>
      <c r="Q11" s="26"/>
      <c r="R11" s="20"/>
      <c r="S11" s="20"/>
      <c r="T11" s="20"/>
      <c r="U11" s="20"/>
      <c r="V11" s="20"/>
      <c r="W11" s="20"/>
      <c r="X11" s="20"/>
      <c r="Y11" s="20"/>
      <c r="Z11" s="20"/>
      <c r="AA11" s="20"/>
      <c r="AB11" s="20"/>
      <c r="AC11" s="20"/>
      <c r="AD11" s="20"/>
      <c r="AE11" s="20"/>
      <c r="AF11" s="20"/>
      <c r="AG11" s="20"/>
    </row>
    <row r="12" spans="1:33" ht="36.75" customHeight="1" x14ac:dyDescent="0.25">
      <c r="A12" s="22" t="s">
        <v>27</v>
      </c>
      <c r="B12" s="333" t="s">
        <v>18</v>
      </c>
      <c r="C12" s="333"/>
      <c r="D12" s="333"/>
      <c r="E12" s="333"/>
      <c r="F12" s="333"/>
      <c r="G12" s="333"/>
      <c r="H12" s="333"/>
      <c r="I12" s="333"/>
      <c r="J12" s="333"/>
      <c r="K12" s="333"/>
      <c r="L12" s="333"/>
      <c r="M12" s="333"/>
      <c r="N12" s="333"/>
      <c r="O12" s="333"/>
      <c r="P12" s="333"/>
      <c r="Q12" s="333"/>
      <c r="R12"/>
    </row>
    <row r="13" spans="1:33" ht="12.75" customHeight="1" x14ac:dyDescent="0.25">
      <c r="A13" s="22"/>
      <c r="B13" s="333"/>
      <c r="C13" s="333"/>
      <c r="D13" s="333"/>
      <c r="E13" s="333"/>
      <c r="F13" s="333"/>
      <c r="G13" s="333"/>
      <c r="H13" s="333"/>
      <c r="I13" s="333"/>
      <c r="J13" s="333"/>
      <c r="K13" s="333"/>
      <c r="L13" s="333"/>
      <c r="M13" s="333"/>
      <c r="N13" s="333"/>
      <c r="O13" s="333"/>
      <c r="P13" s="333"/>
      <c r="Q13" s="333"/>
      <c r="R13"/>
    </row>
    <row r="14" spans="1:33" s="25" customFormat="1" ht="6" customHeight="1" x14ac:dyDescent="0.25">
      <c r="A14" s="24"/>
      <c r="B14" s="26"/>
      <c r="C14" s="26"/>
      <c r="D14" s="26"/>
      <c r="E14" s="26"/>
      <c r="F14" s="26"/>
      <c r="G14" s="26"/>
      <c r="H14" s="26"/>
      <c r="I14" s="26"/>
      <c r="J14" s="26"/>
      <c r="K14" s="26"/>
      <c r="L14" s="26"/>
      <c r="M14" s="26"/>
      <c r="N14" s="26"/>
      <c r="O14" s="26"/>
      <c r="P14" s="26"/>
      <c r="Q14" s="26"/>
      <c r="R14"/>
      <c r="S14" s="20"/>
      <c r="T14" s="20"/>
      <c r="U14" s="20"/>
      <c r="V14" s="20"/>
      <c r="W14" s="20"/>
      <c r="X14" s="20"/>
      <c r="Y14" s="20"/>
      <c r="Z14" s="20"/>
      <c r="AA14" s="20"/>
      <c r="AB14" s="20"/>
      <c r="AC14" s="20"/>
      <c r="AD14" s="20"/>
      <c r="AE14" s="20"/>
      <c r="AF14" s="20"/>
      <c r="AG14" s="20"/>
    </row>
    <row r="15" spans="1:33" ht="45.75" customHeight="1" x14ac:dyDescent="0.25">
      <c r="A15" s="22" t="s">
        <v>40</v>
      </c>
      <c r="B15" s="328" t="s">
        <v>19</v>
      </c>
      <c r="C15" s="328"/>
      <c r="D15" s="328"/>
      <c r="E15" s="328"/>
      <c r="F15" s="328"/>
      <c r="G15" s="328"/>
      <c r="H15" s="328"/>
      <c r="I15" s="328"/>
      <c r="J15" s="328"/>
      <c r="K15" s="328"/>
      <c r="L15" s="328"/>
      <c r="M15" s="328"/>
      <c r="N15" s="328"/>
      <c r="O15" s="328"/>
      <c r="P15" s="328"/>
      <c r="Q15" s="328"/>
      <c r="R15"/>
    </row>
    <row r="16" spans="1:33" s="25" customFormat="1" ht="5.25" customHeight="1" x14ac:dyDescent="0.25">
      <c r="A16" s="24"/>
      <c r="B16" s="26"/>
      <c r="C16" s="26"/>
      <c r="D16" s="26"/>
      <c r="E16" s="26"/>
      <c r="F16" s="26"/>
      <c r="G16" s="26"/>
      <c r="H16" s="26"/>
      <c r="I16" s="26"/>
      <c r="J16" s="26"/>
      <c r="K16" s="26"/>
      <c r="L16" s="26"/>
      <c r="M16" s="26"/>
      <c r="N16" s="26"/>
      <c r="O16" s="26"/>
      <c r="P16" s="26"/>
      <c r="Q16" s="26"/>
      <c r="R16" s="20"/>
      <c r="S16" s="20"/>
      <c r="T16" s="20"/>
      <c r="U16" s="20"/>
      <c r="V16" s="20"/>
      <c r="W16" s="20"/>
      <c r="X16" s="20"/>
      <c r="Y16" s="20"/>
      <c r="Z16" s="20"/>
      <c r="AA16" s="20"/>
      <c r="AB16" s="20"/>
      <c r="AC16" s="20"/>
      <c r="AD16" s="20"/>
      <c r="AE16" s="20"/>
      <c r="AF16" s="20"/>
      <c r="AG16" s="20"/>
    </row>
    <row r="17" spans="1:33" ht="35.25" customHeight="1" x14ac:dyDescent="0.25">
      <c r="A17" s="22" t="s">
        <v>66</v>
      </c>
      <c r="B17" s="77" t="s">
        <v>57</v>
      </c>
      <c r="C17" s="27"/>
      <c r="D17" s="27"/>
      <c r="E17" s="27"/>
      <c r="F17" s="27"/>
      <c r="G17" s="27"/>
      <c r="H17" s="27"/>
      <c r="I17" s="27"/>
      <c r="J17" s="27"/>
      <c r="K17" s="27"/>
      <c r="L17" s="27"/>
      <c r="M17" s="27"/>
      <c r="N17" s="27"/>
      <c r="O17" s="27"/>
      <c r="P17" s="27"/>
      <c r="Q17" s="27"/>
    </row>
    <row r="18" spans="1:33" s="25" customFormat="1" ht="5.25" customHeight="1" x14ac:dyDescent="0.25">
      <c r="A18" s="24"/>
      <c r="B18" s="28"/>
      <c r="C18" s="29"/>
      <c r="D18" s="29"/>
      <c r="E18" s="29"/>
      <c r="F18" s="29"/>
      <c r="G18" s="29"/>
      <c r="H18" s="29"/>
      <c r="I18" s="29"/>
      <c r="J18" s="29"/>
      <c r="K18" s="29"/>
      <c r="L18" s="29"/>
      <c r="M18" s="29"/>
      <c r="N18" s="29"/>
      <c r="O18" s="29"/>
      <c r="P18" s="29"/>
      <c r="Q18" s="29"/>
      <c r="R18" s="20"/>
      <c r="S18" s="20"/>
      <c r="T18" s="20"/>
      <c r="U18" s="20"/>
      <c r="V18" s="20"/>
      <c r="W18" s="20"/>
      <c r="X18" s="20"/>
      <c r="Y18" s="20"/>
      <c r="Z18" s="20"/>
      <c r="AA18" s="20"/>
      <c r="AB18" s="20"/>
      <c r="AC18" s="20"/>
      <c r="AD18" s="20"/>
      <c r="AE18" s="20"/>
      <c r="AF18" s="20"/>
      <c r="AG18" s="20"/>
    </row>
    <row r="19" spans="1:33" ht="35.25" customHeight="1" x14ac:dyDescent="0.25">
      <c r="A19" s="22" t="s">
        <v>67</v>
      </c>
      <c r="B19" s="77" t="s">
        <v>56</v>
      </c>
      <c r="C19" s="27"/>
      <c r="D19" s="27"/>
      <c r="E19" s="27"/>
      <c r="F19" s="27"/>
      <c r="G19" s="27"/>
      <c r="H19" s="27"/>
      <c r="I19" s="27"/>
      <c r="J19" s="27"/>
      <c r="K19" s="27"/>
      <c r="L19" s="27"/>
      <c r="M19" s="27"/>
      <c r="N19" s="27"/>
      <c r="O19" s="27"/>
      <c r="P19" s="27"/>
      <c r="Q19" s="27"/>
    </row>
    <row r="20" spans="1:33" s="25" customFormat="1" ht="6" customHeight="1" x14ac:dyDescent="0.25">
      <c r="A20" s="24"/>
      <c r="B20" s="28"/>
      <c r="C20" s="29"/>
      <c r="D20" s="29"/>
      <c r="E20" s="29"/>
      <c r="F20" s="29"/>
      <c r="G20" s="29"/>
      <c r="H20" s="29"/>
      <c r="I20" s="29"/>
      <c r="J20" s="29"/>
      <c r="K20" s="29"/>
      <c r="L20" s="29"/>
      <c r="M20" s="29"/>
      <c r="N20" s="29"/>
      <c r="O20" s="29"/>
      <c r="P20" s="29"/>
      <c r="Q20" s="29"/>
      <c r="R20" s="20"/>
      <c r="S20" s="20"/>
      <c r="T20" s="20"/>
      <c r="U20" s="20"/>
      <c r="V20" s="20"/>
      <c r="W20" s="20"/>
      <c r="X20" s="20"/>
      <c r="Y20" s="20"/>
      <c r="Z20" s="20"/>
      <c r="AA20" s="20"/>
      <c r="AB20" s="20"/>
      <c r="AC20" s="20"/>
      <c r="AD20" s="20"/>
      <c r="AE20" s="20"/>
      <c r="AF20" s="20"/>
      <c r="AG20" s="20"/>
    </row>
    <row r="21" spans="1:33" ht="35.25" customHeight="1" x14ac:dyDescent="0.25">
      <c r="A21" s="22" t="s">
        <v>68</v>
      </c>
      <c r="B21" s="77" t="s">
        <v>58</v>
      </c>
      <c r="C21" s="27"/>
      <c r="D21" s="27"/>
      <c r="E21" s="27"/>
      <c r="F21" s="27"/>
      <c r="G21" s="27"/>
      <c r="H21" s="27"/>
      <c r="I21" s="27"/>
      <c r="J21" s="27"/>
      <c r="K21" s="27"/>
      <c r="L21" s="27"/>
      <c r="M21" s="27"/>
      <c r="N21" s="27"/>
      <c r="O21" s="27"/>
      <c r="P21" s="27"/>
      <c r="Q21" s="27"/>
    </row>
    <row r="22" spans="1:33" s="25" customFormat="1" ht="5.25" customHeight="1" x14ac:dyDescent="0.25">
      <c r="A22" s="24"/>
      <c r="B22" s="28"/>
      <c r="C22" s="29"/>
      <c r="D22" s="29"/>
      <c r="E22" s="29"/>
      <c r="F22" s="29"/>
      <c r="G22" s="29"/>
      <c r="H22" s="29"/>
      <c r="I22" s="29"/>
      <c r="J22" s="29"/>
      <c r="K22" s="29"/>
      <c r="L22" s="29"/>
      <c r="M22" s="29"/>
      <c r="N22" s="29"/>
      <c r="O22" s="29"/>
      <c r="P22" s="29"/>
      <c r="Q22" s="29"/>
      <c r="R22" s="20"/>
      <c r="S22" s="20"/>
      <c r="T22" s="20"/>
      <c r="U22" s="20"/>
      <c r="V22" s="20"/>
      <c r="W22" s="20"/>
      <c r="X22" s="20"/>
      <c r="Y22" s="20"/>
      <c r="Z22" s="20"/>
      <c r="AA22" s="20"/>
      <c r="AB22" s="20"/>
      <c r="AC22" s="20"/>
      <c r="AD22" s="20"/>
      <c r="AE22" s="20"/>
      <c r="AF22" s="20"/>
      <c r="AG22" s="20"/>
    </row>
    <row r="23" spans="1:33" ht="84" customHeight="1" x14ac:dyDescent="0.25">
      <c r="A23" s="30" t="s">
        <v>48</v>
      </c>
      <c r="B23" s="330" t="s">
        <v>25</v>
      </c>
      <c r="C23" s="330"/>
      <c r="D23" s="330"/>
      <c r="E23" s="330"/>
      <c r="F23" s="330"/>
      <c r="G23" s="330"/>
      <c r="H23" s="330"/>
      <c r="I23" s="330"/>
      <c r="J23" s="330"/>
      <c r="K23" s="330"/>
      <c r="L23" s="330"/>
      <c r="M23" s="330"/>
      <c r="N23" s="330"/>
      <c r="O23" s="330"/>
      <c r="P23" s="330"/>
      <c r="Q23" s="330"/>
    </row>
    <row r="24" spans="1:33" s="25" customFormat="1" ht="4.5" customHeight="1" x14ac:dyDescent="0.25">
      <c r="A24" s="31"/>
      <c r="B24" s="26"/>
      <c r="C24" s="26"/>
      <c r="D24" s="26"/>
      <c r="E24" s="26"/>
      <c r="F24" s="26"/>
      <c r="G24" s="26"/>
      <c r="H24" s="26"/>
      <c r="I24" s="26"/>
      <c r="J24" s="26"/>
      <c r="K24" s="26"/>
      <c r="L24" s="26"/>
      <c r="M24" s="26"/>
      <c r="N24" s="26"/>
      <c r="O24" s="26"/>
      <c r="P24" s="26"/>
      <c r="Q24" s="26"/>
      <c r="R24" s="20"/>
      <c r="S24" s="20"/>
      <c r="T24" s="20"/>
      <c r="U24" s="20"/>
      <c r="V24" s="20"/>
      <c r="W24" s="20"/>
      <c r="X24" s="20"/>
      <c r="Y24" s="20"/>
      <c r="Z24" s="20"/>
      <c r="AA24" s="20"/>
      <c r="AB24" s="20"/>
      <c r="AC24" s="20"/>
      <c r="AD24" s="20"/>
      <c r="AE24" s="20"/>
      <c r="AF24" s="20"/>
      <c r="AG24" s="20"/>
    </row>
    <row r="25" spans="1:33" ht="33" customHeight="1" x14ac:dyDescent="0.25">
      <c r="A25" s="32" t="s">
        <v>42</v>
      </c>
      <c r="B25" s="329" t="s">
        <v>63</v>
      </c>
      <c r="C25" s="329"/>
      <c r="D25" s="329"/>
      <c r="E25" s="329"/>
      <c r="F25" s="329"/>
      <c r="G25" s="329"/>
      <c r="H25" s="329"/>
      <c r="I25" s="329"/>
      <c r="J25" s="329"/>
      <c r="K25" s="329"/>
      <c r="L25" s="329"/>
      <c r="M25" s="329"/>
      <c r="N25" s="329"/>
      <c r="O25" s="329"/>
      <c r="P25" s="329"/>
      <c r="Q25" s="329"/>
    </row>
    <row r="26" spans="1:33" s="25" customFormat="1" ht="3.75" customHeight="1" x14ac:dyDescent="0.25">
      <c r="A26" s="33"/>
      <c r="B26" s="34"/>
      <c r="C26" s="34"/>
      <c r="D26" s="34"/>
      <c r="E26" s="34"/>
      <c r="F26" s="34"/>
      <c r="G26" s="34"/>
      <c r="H26" s="34"/>
      <c r="I26" s="34"/>
      <c r="J26" s="34"/>
      <c r="K26" s="34"/>
      <c r="L26" s="34"/>
      <c r="M26" s="34"/>
      <c r="N26" s="34"/>
      <c r="O26" s="34"/>
      <c r="P26" s="34"/>
      <c r="Q26" s="34"/>
      <c r="R26" s="20"/>
      <c r="S26" s="20"/>
      <c r="T26" s="20"/>
      <c r="U26" s="20"/>
      <c r="V26" s="20"/>
      <c r="W26" s="20"/>
      <c r="X26" s="20"/>
      <c r="Y26" s="20"/>
      <c r="Z26" s="20"/>
      <c r="AA26" s="20"/>
      <c r="AB26" s="20"/>
      <c r="AC26" s="20"/>
      <c r="AD26" s="20"/>
      <c r="AE26" s="20"/>
      <c r="AF26" s="20"/>
      <c r="AG26" s="20"/>
    </row>
    <row r="27" spans="1:33" ht="61.5" customHeight="1" x14ac:dyDescent="0.25">
      <c r="A27" s="32" t="s">
        <v>43</v>
      </c>
      <c r="B27" s="328" t="s">
        <v>7</v>
      </c>
      <c r="C27" s="328"/>
      <c r="D27" s="328"/>
      <c r="E27" s="328"/>
      <c r="F27" s="328"/>
      <c r="G27" s="328"/>
      <c r="H27" s="328"/>
      <c r="I27" s="328"/>
      <c r="J27" s="328"/>
      <c r="K27" s="328"/>
      <c r="L27" s="328"/>
      <c r="M27" s="328"/>
      <c r="N27" s="328"/>
      <c r="O27" s="328"/>
      <c r="P27" s="328"/>
      <c r="Q27" s="328"/>
    </row>
    <row r="28" spans="1:33" s="25" customFormat="1" ht="3" customHeight="1" x14ac:dyDescent="0.25">
      <c r="A28" s="33"/>
      <c r="B28" s="26"/>
      <c r="C28" s="26"/>
      <c r="D28" s="26"/>
      <c r="E28" s="26"/>
      <c r="F28" s="26"/>
      <c r="G28" s="26"/>
      <c r="H28" s="26"/>
      <c r="I28" s="26"/>
      <c r="J28" s="26"/>
      <c r="K28" s="26"/>
      <c r="L28" s="26"/>
      <c r="M28" s="26"/>
      <c r="N28" s="26"/>
      <c r="O28" s="26"/>
      <c r="P28" s="26"/>
      <c r="Q28" s="26"/>
      <c r="R28" s="20"/>
      <c r="S28" s="20"/>
      <c r="T28" s="20"/>
      <c r="U28" s="20"/>
      <c r="V28" s="20"/>
      <c r="W28" s="20"/>
      <c r="X28" s="20"/>
      <c r="Y28" s="20"/>
      <c r="Z28" s="20"/>
      <c r="AA28" s="20"/>
      <c r="AB28" s="20"/>
      <c r="AC28" s="20"/>
      <c r="AD28" s="20"/>
      <c r="AE28" s="20"/>
      <c r="AF28" s="20"/>
      <c r="AG28" s="20"/>
    </row>
    <row r="29" spans="1:33" s="36" customFormat="1" ht="62.25" customHeight="1" x14ac:dyDescent="0.25">
      <c r="A29" s="32" t="s">
        <v>44</v>
      </c>
      <c r="B29" s="332" t="s">
        <v>45</v>
      </c>
      <c r="C29" s="332"/>
      <c r="D29" s="332"/>
      <c r="E29" s="332"/>
      <c r="F29" s="332"/>
      <c r="G29" s="332"/>
      <c r="H29" s="332"/>
      <c r="I29" s="332"/>
      <c r="J29" s="332"/>
      <c r="K29" s="332"/>
      <c r="L29" s="332"/>
      <c r="M29" s="332"/>
      <c r="N29" s="332"/>
      <c r="O29" s="332"/>
      <c r="P29" s="332"/>
      <c r="Q29" s="332"/>
      <c r="R29" s="35"/>
      <c r="S29" s="35"/>
      <c r="T29" s="35"/>
      <c r="U29" s="35"/>
      <c r="V29" s="35"/>
      <c r="W29" s="35"/>
      <c r="X29" s="35"/>
      <c r="Y29" s="35"/>
      <c r="Z29" s="35"/>
      <c r="AA29" s="35"/>
      <c r="AB29" s="35"/>
      <c r="AC29" s="35"/>
      <c r="AD29" s="35"/>
      <c r="AE29" s="35"/>
      <c r="AF29" s="35"/>
      <c r="AG29" s="35"/>
    </row>
    <row r="30" spans="1:33" s="38" customFormat="1" ht="3.75" customHeight="1" x14ac:dyDescent="0.25">
      <c r="A30" s="33"/>
      <c r="B30" s="37"/>
      <c r="C30" s="37"/>
      <c r="D30" s="37"/>
      <c r="E30" s="37"/>
      <c r="F30" s="37"/>
      <c r="G30" s="37"/>
      <c r="H30" s="37"/>
      <c r="I30" s="37"/>
      <c r="J30" s="37"/>
      <c r="K30" s="37"/>
      <c r="L30" s="37"/>
      <c r="M30" s="37"/>
      <c r="N30" s="37"/>
      <c r="O30" s="37"/>
      <c r="P30" s="37"/>
      <c r="Q30" s="37"/>
      <c r="R30" s="35"/>
      <c r="S30" s="35"/>
      <c r="T30" s="35"/>
      <c r="U30" s="35"/>
      <c r="V30" s="35"/>
      <c r="W30" s="35"/>
      <c r="X30" s="35"/>
      <c r="Y30" s="35"/>
      <c r="Z30" s="35"/>
      <c r="AA30" s="35"/>
      <c r="AB30" s="35"/>
      <c r="AC30" s="35"/>
      <c r="AD30" s="35"/>
      <c r="AE30" s="35"/>
      <c r="AF30" s="35"/>
      <c r="AG30" s="35"/>
    </row>
    <row r="31" spans="1:33" s="36" customFormat="1" ht="30.75" customHeight="1" x14ac:dyDescent="0.25">
      <c r="A31" s="32" t="s">
        <v>41</v>
      </c>
      <c r="B31" s="328" t="s">
        <v>0</v>
      </c>
      <c r="C31" s="328"/>
      <c r="D31" s="328"/>
      <c r="E31" s="328"/>
      <c r="F31" s="328"/>
      <c r="G31" s="328"/>
      <c r="H31" s="328"/>
      <c r="I31" s="328"/>
      <c r="J31" s="328"/>
      <c r="K31" s="328"/>
      <c r="L31" s="328"/>
      <c r="M31" s="328"/>
      <c r="N31" s="328"/>
      <c r="O31" s="328"/>
      <c r="P31" s="328"/>
      <c r="Q31" s="328"/>
      <c r="R31" s="35"/>
      <c r="S31" s="35"/>
      <c r="T31" s="35"/>
      <c r="U31" s="35"/>
      <c r="V31" s="35"/>
      <c r="W31" s="35"/>
      <c r="X31" s="35"/>
      <c r="Y31" s="35"/>
      <c r="Z31" s="35"/>
      <c r="AA31" s="35"/>
      <c r="AB31" s="35"/>
      <c r="AC31" s="35"/>
      <c r="AD31" s="35"/>
      <c r="AE31" s="35"/>
      <c r="AF31" s="35"/>
      <c r="AG31" s="35"/>
    </row>
    <row r="32" spans="1:33" x14ac:dyDescent="0.25">
      <c r="A32" s="20"/>
      <c r="B32" s="20"/>
      <c r="C32" s="20"/>
      <c r="D32" s="20"/>
      <c r="E32" s="20"/>
      <c r="F32" s="20"/>
      <c r="G32" s="20"/>
      <c r="H32" s="20"/>
      <c r="I32" s="20"/>
      <c r="J32" s="20"/>
      <c r="K32" s="20"/>
      <c r="L32" s="20"/>
      <c r="M32" s="20"/>
      <c r="N32" s="20"/>
      <c r="O32" s="20"/>
      <c r="P32" s="20"/>
      <c r="Q32" s="20"/>
    </row>
    <row r="33" spans="1:17" x14ac:dyDescent="0.25">
      <c r="A33" s="20"/>
      <c r="B33" s="20"/>
      <c r="C33" s="20"/>
      <c r="D33" s="20"/>
      <c r="E33" s="20"/>
      <c r="F33" s="20"/>
      <c r="G33" s="20"/>
      <c r="H33" s="20"/>
      <c r="I33" s="20"/>
      <c r="J33" s="20"/>
      <c r="K33" s="20"/>
      <c r="L33" s="20"/>
      <c r="M33" s="20"/>
      <c r="N33" s="20"/>
      <c r="O33" s="20"/>
      <c r="P33" s="20"/>
      <c r="Q33" s="20"/>
    </row>
    <row r="34" spans="1:17" x14ac:dyDescent="0.25">
      <c r="A34" s="20"/>
      <c r="B34" s="20"/>
      <c r="C34" s="20"/>
      <c r="D34" s="20"/>
      <c r="E34" s="20"/>
      <c r="F34" s="20"/>
      <c r="G34" s="20"/>
      <c r="H34" s="20"/>
      <c r="I34" s="20"/>
      <c r="J34" s="20"/>
      <c r="K34" s="20"/>
      <c r="L34" s="20"/>
      <c r="M34" s="20"/>
      <c r="N34" s="20"/>
      <c r="O34" s="20"/>
      <c r="P34" s="20"/>
      <c r="Q34" s="20"/>
    </row>
    <row r="35" spans="1:17" x14ac:dyDescent="0.25">
      <c r="A35" s="20"/>
      <c r="B35" s="20"/>
      <c r="C35" s="20"/>
      <c r="D35" s="20"/>
      <c r="E35" s="20"/>
      <c r="F35" s="20"/>
      <c r="G35" s="20"/>
      <c r="H35" s="20"/>
      <c r="I35" s="20"/>
      <c r="J35" s="20"/>
      <c r="K35" s="20"/>
      <c r="L35" s="20"/>
      <c r="M35" s="20"/>
      <c r="N35" s="20"/>
      <c r="O35" s="20"/>
      <c r="P35" s="20"/>
      <c r="Q35" s="20"/>
    </row>
    <row r="36" spans="1:17" x14ac:dyDescent="0.25">
      <c r="A36" s="20"/>
      <c r="B36" s="20"/>
      <c r="C36" s="20"/>
      <c r="D36" s="20"/>
      <c r="E36" s="20"/>
      <c r="F36" s="20"/>
      <c r="G36" s="20"/>
      <c r="H36" s="20"/>
      <c r="I36" s="20"/>
      <c r="J36" s="20"/>
      <c r="K36" s="20"/>
      <c r="L36" s="20"/>
      <c r="M36" s="20"/>
      <c r="N36" s="20"/>
      <c r="O36" s="20"/>
      <c r="P36" s="20"/>
      <c r="Q36" s="20"/>
    </row>
    <row r="37" spans="1:17" x14ac:dyDescent="0.25">
      <c r="A37" s="20"/>
      <c r="B37" s="20"/>
      <c r="C37" s="20"/>
      <c r="D37" s="20"/>
      <c r="E37" s="20"/>
      <c r="F37" s="20"/>
      <c r="G37" s="20"/>
      <c r="H37" s="20"/>
      <c r="I37" s="20"/>
      <c r="J37" s="20"/>
      <c r="K37" s="20"/>
      <c r="L37" s="20"/>
      <c r="M37" s="20"/>
      <c r="N37" s="20"/>
      <c r="O37" s="20"/>
      <c r="P37" s="20"/>
      <c r="Q37" s="20"/>
    </row>
    <row r="38" spans="1:17" x14ac:dyDescent="0.25">
      <c r="A38" s="20"/>
      <c r="B38" s="20"/>
      <c r="C38" s="20"/>
      <c r="D38" s="20"/>
      <c r="E38" s="20"/>
      <c r="F38" s="20"/>
      <c r="G38" s="20"/>
      <c r="H38" s="20"/>
      <c r="I38" s="20"/>
      <c r="J38" s="20"/>
      <c r="K38" s="20"/>
      <c r="L38" s="20"/>
      <c r="M38" s="20"/>
      <c r="N38" s="20"/>
      <c r="O38" s="20"/>
      <c r="P38" s="20"/>
      <c r="Q38" s="20"/>
    </row>
    <row r="39" spans="1:17" x14ac:dyDescent="0.25">
      <c r="A39" s="20"/>
      <c r="B39" s="20"/>
      <c r="C39" s="20"/>
      <c r="D39" s="20"/>
      <c r="E39" s="20"/>
      <c r="F39" s="20"/>
      <c r="G39" s="20"/>
      <c r="H39" s="20"/>
      <c r="I39" s="20"/>
      <c r="J39" s="20"/>
      <c r="K39" s="20"/>
      <c r="L39" s="20"/>
      <c r="M39" s="20"/>
      <c r="N39" s="20"/>
      <c r="O39" s="20"/>
      <c r="P39" s="20"/>
      <c r="Q39" s="20"/>
    </row>
    <row r="40" spans="1:17" x14ac:dyDescent="0.25">
      <c r="A40" s="20"/>
      <c r="B40" s="20"/>
      <c r="C40" s="20"/>
      <c r="D40" s="20"/>
      <c r="E40" s="20"/>
      <c r="F40" s="20"/>
      <c r="G40" s="20"/>
      <c r="H40" s="20"/>
      <c r="I40" s="20"/>
      <c r="J40" s="20"/>
      <c r="K40" s="20"/>
      <c r="L40" s="20"/>
      <c r="M40" s="20"/>
      <c r="N40" s="20"/>
      <c r="O40" s="20"/>
      <c r="P40" s="20"/>
      <c r="Q40" s="20"/>
    </row>
    <row r="41" spans="1:17" x14ac:dyDescent="0.25">
      <c r="A41" s="20"/>
      <c r="B41" s="20"/>
      <c r="C41" s="20"/>
      <c r="D41" s="20"/>
      <c r="E41" s="20"/>
      <c r="F41" s="20"/>
      <c r="G41" s="20"/>
      <c r="H41" s="20"/>
      <c r="I41" s="20"/>
      <c r="J41" s="20"/>
      <c r="K41" s="20"/>
      <c r="L41" s="20"/>
      <c r="M41" s="20"/>
      <c r="N41" s="20"/>
      <c r="O41" s="20"/>
      <c r="P41" s="20"/>
      <c r="Q41" s="20"/>
    </row>
    <row r="42" spans="1:17" x14ac:dyDescent="0.25">
      <c r="A42" s="20"/>
      <c r="B42" s="20"/>
      <c r="C42" s="20"/>
      <c r="D42" s="20"/>
      <c r="E42" s="20"/>
      <c r="F42" s="20"/>
      <c r="G42" s="20"/>
      <c r="H42" s="20"/>
      <c r="I42" s="20"/>
      <c r="J42" s="20"/>
      <c r="K42" s="20"/>
      <c r="L42" s="20"/>
      <c r="M42" s="20"/>
      <c r="N42" s="20"/>
      <c r="O42" s="20"/>
      <c r="P42" s="20"/>
      <c r="Q42" s="20"/>
    </row>
    <row r="43" spans="1:17" x14ac:dyDescent="0.25">
      <c r="A43" s="20"/>
      <c r="B43" s="20"/>
      <c r="C43" s="20"/>
      <c r="D43" s="20"/>
      <c r="E43" s="20"/>
      <c r="F43" s="20"/>
      <c r="G43" s="20"/>
      <c r="H43" s="20"/>
      <c r="I43" s="20"/>
      <c r="J43" s="20"/>
      <c r="K43" s="20"/>
      <c r="L43" s="20"/>
      <c r="M43" s="20"/>
      <c r="N43" s="20"/>
      <c r="O43" s="20"/>
      <c r="P43" s="20"/>
      <c r="Q43" s="20"/>
    </row>
    <row r="44" spans="1:17" x14ac:dyDescent="0.25">
      <c r="A44" s="20"/>
      <c r="B44" s="20"/>
      <c r="C44" s="20"/>
      <c r="D44" s="20"/>
      <c r="E44" s="20"/>
      <c r="F44" s="20"/>
      <c r="G44" s="20"/>
      <c r="H44" s="20"/>
      <c r="I44" s="20"/>
      <c r="J44" s="20"/>
      <c r="K44" s="20"/>
      <c r="L44" s="20"/>
      <c r="M44" s="20"/>
      <c r="N44" s="20"/>
      <c r="O44" s="20"/>
      <c r="P44" s="20"/>
      <c r="Q44" s="20"/>
    </row>
    <row r="45" spans="1:17" x14ac:dyDescent="0.25">
      <c r="A45" s="20"/>
      <c r="B45" s="20"/>
      <c r="C45" s="20"/>
      <c r="D45" s="20"/>
      <c r="E45" s="20"/>
      <c r="F45" s="20"/>
      <c r="G45" s="20"/>
      <c r="H45" s="20"/>
      <c r="I45" s="20"/>
      <c r="J45" s="20"/>
      <c r="K45" s="20"/>
      <c r="L45" s="20"/>
      <c r="M45" s="20"/>
      <c r="N45" s="20"/>
      <c r="O45" s="20"/>
      <c r="P45" s="20"/>
      <c r="Q45" s="20"/>
    </row>
    <row r="46" spans="1:17" x14ac:dyDescent="0.25">
      <c r="A46" s="20"/>
      <c r="B46" s="20"/>
      <c r="C46" s="20"/>
      <c r="D46" s="20"/>
      <c r="E46" s="20"/>
      <c r="F46" s="20"/>
      <c r="G46" s="20"/>
      <c r="H46" s="20"/>
      <c r="I46" s="20"/>
      <c r="J46" s="20"/>
      <c r="K46" s="20"/>
      <c r="L46" s="20"/>
      <c r="M46" s="20"/>
      <c r="N46" s="20"/>
      <c r="O46" s="20"/>
      <c r="P46" s="20"/>
      <c r="Q46" s="20"/>
    </row>
    <row r="47" spans="1:17" x14ac:dyDescent="0.25">
      <c r="A47" s="20"/>
      <c r="B47" s="20"/>
      <c r="C47" s="20"/>
      <c r="D47" s="20"/>
      <c r="E47" s="20"/>
      <c r="F47" s="20"/>
      <c r="G47" s="20"/>
      <c r="H47" s="20"/>
      <c r="I47" s="20"/>
      <c r="J47" s="20"/>
      <c r="K47" s="20"/>
      <c r="L47" s="20"/>
      <c r="M47" s="20"/>
      <c r="N47" s="20"/>
      <c r="O47" s="20"/>
      <c r="P47" s="20"/>
      <c r="Q47" s="20"/>
    </row>
    <row r="48" spans="1:17" x14ac:dyDescent="0.25">
      <c r="A48" s="20"/>
      <c r="B48" s="20"/>
      <c r="C48" s="20"/>
      <c r="D48" s="20"/>
      <c r="E48" s="20"/>
      <c r="F48" s="20"/>
      <c r="G48" s="20"/>
      <c r="H48" s="20"/>
      <c r="I48" s="20"/>
      <c r="J48" s="20"/>
      <c r="K48" s="20"/>
      <c r="L48" s="20"/>
      <c r="M48" s="20"/>
      <c r="N48" s="20"/>
      <c r="O48" s="20"/>
      <c r="P48" s="20"/>
      <c r="Q48" s="20"/>
    </row>
    <row r="49" spans="1:17" x14ac:dyDescent="0.25">
      <c r="A49" s="20"/>
      <c r="B49" s="20"/>
      <c r="C49" s="20"/>
      <c r="D49" s="20"/>
      <c r="E49" s="20"/>
      <c r="F49" s="20"/>
      <c r="G49" s="20"/>
      <c r="H49" s="20"/>
      <c r="I49" s="20"/>
      <c r="J49" s="20"/>
      <c r="K49" s="20"/>
      <c r="L49" s="20"/>
      <c r="M49" s="20"/>
      <c r="N49" s="20"/>
      <c r="O49" s="20"/>
      <c r="P49" s="20"/>
      <c r="Q49" s="20"/>
    </row>
  </sheetData>
  <customSheetViews>
    <customSheetView guid="{C0386C91-891B-456F-B5FE-6BD3EF6E792C}">
      <selection activeCell="B22" sqref="B22:Q22"/>
      <pageMargins left="0.7" right="0.7" top="0.75" bottom="0.75" header="0.3" footer="0.3"/>
    </customSheetView>
    <customSheetView guid="{A9A653DB-B78E-4A9E-91EE-8601DDF7E94F}">
      <selection activeCell="B4" sqref="B4:Q4"/>
      <pageMargins left="0.7" right="0.7" top="0.75" bottom="0.75" header="0.3" footer="0.3"/>
    </customSheetView>
  </customSheetViews>
  <mergeCells count="14">
    <mergeCell ref="B2:Q3"/>
    <mergeCell ref="A2:A3"/>
    <mergeCell ref="B29:Q29"/>
    <mergeCell ref="B15:Q15"/>
    <mergeCell ref="B10:Q10"/>
    <mergeCell ref="B5:Q5"/>
    <mergeCell ref="B4:Q4"/>
    <mergeCell ref="B12:Q13"/>
    <mergeCell ref="B31:Q31"/>
    <mergeCell ref="B25:Q25"/>
    <mergeCell ref="B27:Q27"/>
    <mergeCell ref="B8:Q8"/>
    <mergeCell ref="B6:Q6"/>
    <mergeCell ref="B23:Q23"/>
  </mergeCells>
  <phoneticPr fontId="14" type="noConversion"/>
  <hyperlinks>
    <hyperlink ref="B19" r:id="rId1"/>
    <hyperlink ref="B17" r:id="rId2"/>
    <hyperlink ref="B21" r:id="rId3"/>
  </hyperlinks>
  <pageMargins left="0.7" right="0.7" top="0.75" bottom="0.75" header="0.3" footer="0.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336"/>
  <sheetViews>
    <sheetView tabSelected="1" topLeftCell="A85" workbookViewId="0">
      <selection activeCell="B20" sqref="B20:D21"/>
    </sheetView>
    <sheetView workbookViewId="1">
      <selection activeCell="K93" sqref="K93"/>
    </sheetView>
  </sheetViews>
  <sheetFormatPr defaultColWidth="8.85546875" defaultRowHeight="21" x14ac:dyDescent="0.35"/>
  <cols>
    <col min="1" max="1" width="14.42578125" style="44" customWidth="1"/>
    <col min="2" max="3" width="8.85546875" style="44"/>
    <col min="4" max="4" width="19.7109375" style="44" customWidth="1"/>
    <col min="5" max="5" width="13.42578125" style="44" customWidth="1"/>
    <col min="6" max="6" width="23" style="44" customWidth="1"/>
    <col min="7" max="12" width="8.85546875" style="44"/>
    <col min="13" max="13" width="10.28515625" style="44" customWidth="1"/>
    <col min="14" max="14" width="4" style="44" customWidth="1"/>
    <col min="15" max="15" width="99.140625" customWidth="1"/>
    <col min="19" max="19" width="19.85546875" customWidth="1"/>
  </cols>
  <sheetData>
    <row r="1" spans="1:14" ht="20.25" x14ac:dyDescent="0.25">
      <c r="A1" s="337" t="s">
        <v>100</v>
      </c>
      <c r="B1" s="337"/>
      <c r="C1" s="337"/>
      <c r="D1" s="337"/>
      <c r="E1" s="337"/>
      <c r="F1" s="337"/>
      <c r="G1" s="337"/>
      <c r="H1" s="337"/>
      <c r="I1" s="337"/>
      <c r="J1" s="337"/>
      <c r="K1" s="337"/>
      <c r="L1" s="337"/>
      <c r="M1" s="337"/>
      <c r="N1" s="62"/>
    </row>
    <row r="2" spans="1:14" ht="20.25" x14ac:dyDescent="0.25">
      <c r="A2" s="337"/>
      <c r="B2" s="337"/>
      <c r="C2" s="337"/>
      <c r="D2" s="337"/>
      <c r="E2" s="337"/>
      <c r="F2" s="337"/>
      <c r="G2" s="337"/>
      <c r="H2" s="337"/>
      <c r="I2" s="337"/>
      <c r="J2" s="337"/>
      <c r="K2" s="337"/>
      <c r="L2" s="337"/>
      <c r="M2" s="337"/>
      <c r="N2" s="62"/>
    </row>
    <row r="3" spans="1:14" s="9" customFormat="1" ht="20.25" x14ac:dyDescent="0.25">
      <c r="A3" s="73"/>
      <c r="B3" s="73"/>
      <c r="C3" s="73"/>
      <c r="D3" s="73"/>
      <c r="E3" s="73"/>
      <c r="F3" s="73"/>
      <c r="G3" s="73"/>
      <c r="H3" s="73"/>
      <c r="I3" s="73"/>
      <c r="J3" s="73"/>
      <c r="K3" s="73"/>
      <c r="L3" s="73"/>
      <c r="M3" s="73"/>
      <c r="N3" s="62"/>
    </row>
    <row r="4" spans="1:14" s="14" customFormat="1" ht="20.25" x14ac:dyDescent="0.25">
      <c r="A4" s="356"/>
      <c r="B4" s="356"/>
      <c r="C4" s="356"/>
      <c r="D4" s="70"/>
      <c r="E4" s="70"/>
      <c r="F4" s="70"/>
      <c r="G4" s="70"/>
      <c r="H4" s="70"/>
      <c r="I4" s="70"/>
      <c r="J4" s="70"/>
      <c r="K4" s="70"/>
      <c r="L4" s="70"/>
      <c r="M4" s="70"/>
      <c r="N4" s="65"/>
    </row>
    <row r="5" spans="1:14" s="14" customFormat="1" ht="30" customHeight="1" x14ac:dyDescent="0.25">
      <c r="A5" s="357" t="s">
        <v>94</v>
      </c>
      <c r="B5" s="357"/>
      <c r="C5" s="357"/>
      <c r="D5" s="357"/>
      <c r="E5" s="39"/>
      <c r="F5" s="70">
        <f>'Readiness Tool'!H21</f>
        <v>0</v>
      </c>
      <c r="G5" s="70"/>
      <c r="H5" s="70"/>
      <c r="I5" s="70"/>
      <c r="J5" s="70"/>
      <c r="K5" s="70"/>
      <c r="L5" s="70"/>
      <c r="M5" s="70"/>
      <c r="N5" s="65"/>
    </row>
    <row r="6" spans="1:14" s="14" customFormat="1" ht="30" customHeight="1" x14ac:dyDescent="0.25">
      <c r="A6" s="357" t="s">
        <v>71</v>
      </c>
      <c r="B6" s="357"/>
      <c r="C6" s="357"/>
      <c r="D6" s="39"/>
      <c r="E6" s="39"/>
      <c r="F6" s="70">
        <f>'Readiness Tool'!H23</f>
        <v>0</v>
      </c>
      <c r="G6" s="70"/>
      <c r="H6" s="70"/>
      <c r="I6" s="70"/>
      <c r="J6" s="70"/>
      <c r="K6" s="70"/>
      <c r="L6" s="70"/>
      <c r="M6" s="70"/>
      <c r="N6" s="65"/>
    </row>
    <row r="7" spans="1:14" s="14" customFormat="1" ht="49.5" customHeight="1" x14ac:dyDescent="0.25">
      <c r="A7" s="358" t="s">
        <v>122</v>
      </c>
      <c r="B7" s="358"/>
      <c r="C7" s="358"/>
      <c r="D7" s="358"/>
      <c r="E7" s="358"/>
      <c r="F7" s="70">
        <f>'Readiness Tool'!H26</f>
        <v>0</v>
      </c>
      <c r="G7" s="70"/>
      <c r="H7" s="70"/>
      <c r="I7" s="70"/>
      <c r="J7" s="70"/>
      <c r="K7" s="70"/>
      <c r="L7" s="70"/>
      <c r="M7" s="70"/>
      <c r="N7" s="65"/>
    </row>
    <row r="8" spans="1:14" s="14" customFormat="1" ht="32.25" customHeight="1" x14ac:dyDescent="0.25">
      <c r="A8" s="61" t="s">
        <v>109</v>
      </c>
      <c r="B8" s="61"/>
      <c r="C8" s="61"/>
      <c r="D8" s="61"/>
      <c r="E8" s="40"/>
      <c r="F8" s="70">
        <f>'Readiness Tool'!H29</f>
        <v>0</v>
      </c>
      <c r="G8" s="70"/>
      <c r="H8" s="70"/>
      <c r="I8" s="70"/>
      <c r="J8" s="70"/>
      <c r="K8" s="70"/>
      <c r="L8" s="70"/>
      <c r="M8" s="70"/>
      <c r="N8" s="65"/>
    </row>
    <row r="9" spans="1:14" s="14" customFormat="1" ht="30" customHeight="1" x14ac:dyDescent="0.25">
      <c r="A9" s="358" t="s">
        <v>4</v>
      </c>
      <c r="B9" s="358"/>
      <c r="C9" s="358"/>
      <c r="D9" s="358"/>
      <c r="E9" s="358"/>
      <c r="F9" s="70">
        <f>'Readiness Tool'!H31</f>
        <v>0</v>
      </c>
      <c r="G9" s="70"/>
      <c r="H9" s="70"/>
      <c r="I9" s="70"/>
      <c r="J9" s="70"/>
      <c r="K9" s="70"/>
      <c r="L9" s="70"/>
      <c r="M9" s="70"/>
      <c r="N9" s="65"/>
    </row>
    <row r="10" spans="1:14" s="18" customFormat="1" ht="23.25" customHeight="1" x14ac:dyDescent="0.25">
      <c r="A10" s="358" t="s">
        <v>5</v>
      </c>
      <c r="B10" s="358"/>
      <c r="C10" s="358"/>
      <c r="D10" s="358"/>
      <c r="E10" s="41"/>
      <c r="F10" s="70">
        <f>'Readiness Tool'!H33</f>
        <v>0</v>
      </c>
      <c r="G10" s="42"/>
      <c r="H10" s="42"/>
      <c r="I10" s="42"/>
      <c r="J10" s="42"/>
      <c r="K10" s="42"/>
      <c r="L10" s="42"/>
      <c r="M10" s="42"/>
      <c r="N10" s="42"/>
    </row>
    <row r="11" spans="1:14" s="18" customFormat="1" ht="23.25" customHeight="1" x14ac:dyDescent="0.25">
      <c r="A11" s="358" t="s">
        <v>6</v>
      </c>
      <c r="B11" s="358"/>
      <c r="C11" s="358"/>
      <c r="D11" s="358"/>
      <c r="E11" s="41"/>
      <c r="F11" s="43">
        <f>'Readiness Tool'!H35</f>
        <v>0</v>
      </c>
      <c r="G11" s="42"/>
      <c r="H11" s="42"/>
      <c r="I11" s="42"/>
      <c r="J11" s="42"/>
      <c r="K11" s="42"/>
      <c r="L11" s="42"/>
      <c r="M11" s="42"/>
      <c r="N11" s="42"/>
    </row>
    <row r="12" spans="1:14" s="14" customFormat="1" ht="20.25" x14ac:dyDescent="0.25">
      <c r="A12" s="357" t="s">
        <v>38</v>
      </c>
      <c r="B12" s="357"/>
      <c r="C12" s="357"/>
      <c r="D12" s="357"/>
      <c r="E12" s="357"/>
      <c r="F12" s="43">
        <f>'Readiness Tool'!H37</f>
        <v>0</v>
      </c>
      <c r="G12" s="70"/>
      <c r="H12" s="70"/>
      <c r="I12" s="70"/>
      <c r="J12" s="70"/>
      <c r="K12" s="70"/>
      <c r="L12" s="70"/>
      <c r="M12" s="70"/>
      <c r="N12" s="65"/>
    </row>
    <row r="13" spans="1:14" s="14" customFormat="1" ht="20.25" x14ac:dyDescent="0.25">
      <c r="A13" s="70"/>
      <c r="B13" s="70"/>
      <c r="C13" s="70"/>
      <c r="D13" s="70"/>
      <c r="E13" s="70"/>
      <c r="F13" s="70"/>
      <c r="G13" s="70"/>
      <c r="H13" s="70"/>
      <c r="I13" s="70"/>
      <c r="J13" s="70"/>
      <c r="K13" s="70"/>
      <c r="L13" s="70"/>
      <c r="M13" s="70"/>
      <c r="N13" s="65"/>
    </row>
    <row r="14" spans="1:14" ht="20.25" x14ac:dyDescent="0.25">
      <c r="A14" s="338" t="s">
        <v>114</v>
      </c>
      <c r="B14" s="338"/>
      <c r="C14" s="338"/>
      <c r="D14" s="338"/>
      <c r="E14" s="338"/>
      <c r="F14" s="338"/>
      <c r="G14" s="338"/>
      <c r="H14" s="338"/>
      <c r="I14" s="338"/>
      <c r="J14" s="338"/>
      <c r="K14" s="338"/>
      <c r="L14" s="338"/>
      <c r="M14" s="338"/>
      <c r="N14" s="63"/>
    </row>
    <row r="15" spans="1:14" ht="20.25" x14ac:dyDescent="0.25">
      <c r="A15" s="338"/>
      <c r="B15" s="338"/>
      <c r="C15" s="338"/>
      <c r="D15" s="338"/>
      <c r="E15" s="338"/>
      <c r="F15" s="338"/>
      <c r="G15" s="338"/>
      <c r="H15" s="338"/>
      <c r="I15" s="338"/>
      <c r="J15" s="338"/>
      <c r="K15" s="338"/>
      <c r="L15" s="338"/>
      <c r="M15" s="338"/>
      <c r="N15" s="63"/>
    </row>
    <row r="16" spans="1:14" ht="51" customHeight="1" x14ac:dyDescent="0.25">
      <c r="A16" s="338"/>
      <c r="B16" s="338"/>
      <c r="C16" s="338"/>
      <c r="D16" s="338"/>
      <c r="E16" s="338"/>
      <c r="F16" s="338"/>
      <c r="G16" s="338"/>
      <c r="H16" s="338"/>
      <c r="I16" s="338"/>
      <c r="J16" s="338"/>
      <c r="K16" s="338"/>
      <c r="L16" s="338"/>
      <c r="M16" s="338"/>
      <c r="N16" s="63"/>
    </row>
    <row r="17" spans="1:21" ht="22.5" customHeight="1" x14ac:dyDescent="0.35">
      <c r="O17" s="75" t="s">
        <v>143</v>
      </c>
      <c r="P17" s="58"/>
      <c r="Q17" s="58"/>
      <c r="R17" s="58"/>
      <c r="S17" s="58"/>
      <c r="T17" s="58"/>
      <c r="U17" s="58"/>
    </row>
    <row r="18" spans="1:21" ht="14.25" customHeight="1" x14ac:dyDescent="0.35">
      <c r="A18" s="342" t="s">
        <v>115</v>
      </c>
      <c r="B18" s="342"/>
      <c r="C18" s="342"/>
      <c r="D18" s="342"/>
      <c r="E18" s="342"/>
      <c r="G18" s="353" t="s">
        <v>126</v>
      </c>
      <c r="H18" s="353"/>
      <c r="I18" s="353"/>
      <c r="J18" s="353"/>
      <c r="K18" s="353"/>
      <c r="L18" s="353"/>
      <c r="M18" s="353"/>
      <c r="N18" s="64"/>
      <c r="O18" s="335" t="s">
        <v>129</v>
      </c>
      <c r="P18" s="58"/>
      <c r="Q18" s="58"/>
      <c r="R18" s="58"/>
      <c r="S18" s="58"/>
      <c r="T18" s="58"/>
      <c r="U18" s="58"/>
    </row>
    <row r="19" spans="1:21" ht="14.25" customHeight="1" x14ac:dyDescent="0.35">
      <c r="A19" s="342"/>
      <c r="B19" s="342"/>
      <c r="C19" s="342"/>
      <c r="D19" s="342"/>
      <c r="E19" s="342"/>
      <c r="G19" s="353"/>
      <c r="H19" s="353"/>
      <c r="I19" s="353"/>
      <c r="J19" s="353"/>
      <c r="K19" s="353"/>
      <c r="L19" s="353"/>
      <c r="M19" s="353"/>
      <c r="N19" s="64"/>
      <c r="O19" s="335"/>
      <c r="P19" s="58"/>
      <c r="Q19" s="58"/>
      <c r="R19" s="58"/>
      <c r="S19" s="58"/>
      <c r="T19" s="58"/>
      <c r="U19" s="58"/>
    </row>
    <row r="20" spans="1:21" ht="14.25" customHeight="1" x14ac:dyDescent="0.35">
      <c r="A20" s="15"/>
      <c r="B20" s="343" t="str">
        <f>IF('Workings 2.0'!V5&lt;=0.33,'Workings 2.0'!$A$12,IF('Workings 2.0'!V5&lt;=0.66,'Workings 2.0'!$B$12,'Workings 2.0'!$C$12))</f>
        <v>Moderate</v>
      </c>
      <c r="C20" s="344"/>
      <c r="D20" s="344"/>
      <c r="E20" s="16"/>
      <c r="G20" s="353"/>
      <c r="H20" s="353"/>
      <c r="I20" s="353"/>
      <c r="J20" s="353"/>
      <c r="K20" s="353"/>
      <c r="L20" s="353"/>
      <c r="M20" s="353"/>
      <c r="N20" s="64"/>
      <c r="O20" s="335"/>
      <c r="P20" s="58"/>
      <c r="Q20" s="58"/>
      <c r="R20" s="58"/>
      <c r="S20" s="58"/>
      <c r="T20" s="58"/>
      <c r="U20" s="58"/>
    </row>
    <row r="21" spans="1:21" ht="14.25" customHeight="1" x14ac:dyDescent="0.35">
      <c r="A21" s="15"/>
      <c r="B21" s="344"/>
      <c r="C21" s="344"/>
      <c r="D21" s="344"/>
      <c r="E21" s="16"/>
      <c r="G21" s="353"/>
      <c r="H21" s="353"/>
      <c r="I21" s="353"/>
      <c r="J21" s="353"/>
      <c r="K21" s="353"/>
      <c r="L21" s="353"/>
      <c r="M21" s="353"/>
      <c r="N21" s="64"/>
      <c r="O21" s="335"/>
      <c r="P21" s="58"/>
      <c r="Q21" s="58"/>
      <c r="R21" s="58"/>
      <c r="S21" s="58"/>
      <c r="T21" s="58"/>
      <c r="U21" s="58"/>
    </row>
    <row r="22" spans="1:21" ht="22.5" customHeight="1" x14ac:dyDescent="0.35">
      <c r="A22" s="45"/>
      <c r="B22" s="45"/>
      <c r="C22" s="45"/>
      <c r="D22" s="45"/>
      <c r="E22" s="45"/>
      <c r="G22" s="353"/>
      <c r="H22" s="353"/>
      <c r="I22" s="353"/>
      <c r="J22" s="353"/>
      <c r="K22" s="353"/>
      <c r="L22" s="353"/>
      <c r="M22" s="353"/>
      <c r="N22" s="64"/>
      <c r="O22" s="335"/>
      <c r="P22" s="58"/>
      <c r="Q22" s="58"/>
      <c r="R22" s="58"/>
      <c r="S22" s="58"/>
      <c r="T22" s="58"/>
      <c r="U22" s="58"/>
    </row>
    <row r="23" spans="1:21" ht="29.25" customHeight="1" thickBot="1" x14ac:dyDescent="0.4">
      <c r="A23" s="339" t="s">
        <v>102</v>
      </c>
      <c r="B23" s="339"/>
      <c r="C23" s="339"/>
      <c r="D23" s="339"/>
      <c r="E23" s="339"/>
      <c r="F23" s="46"/>
      <c r="G23" s="353"/>
      <c r="H23" s="353"/>
      <c r="I23" s="353"/>
      <c r="J23" s="353"/>
      <c r="K23" s="353"/>
      <c r="L23" s="353"/>
      <c r="M23" s="353"/>
      <c r="N23" s="64"/>
      <c r="O23" s="335"/>
      <c r="P23" s="58"/>
      <c r="Q23" s="58"/>
      <c r="R23" s="58"/>
      <c r="S23" s="58"/>
      <c r="T23" s="58"/>
      <c r="U23" s="58"/>
    </row>
    <row r="24" spans="1:21" ht="29.25" customHeight="1" x14ac:dyDescent="0.3">
      <c r="A24" s="47" t="s">
        <v>103</v>
      </c>
      <c r="B24" s="48" t="s">
        <v>50</v>
      </c>
      <c r="C24" s="49"/>
      <c r="D24" s="49"/>
      <c r="E24" s="345" t="str">
        <f>IF('Workings 2.0'!$C$5&lt;=0.33,'Workings 2.0'!$A$12,IF('Workings 2.0'!$C$5&lt;=0.66,'Workings 2.0'!$B$12,'Workings 2.0'!$C$12))</f>
        <v>Moderate</v>
      </c>
      <c r="F24" s="346"/>
      <c r="G24" s="353"/>
      <c r="H24" s="353"/>
      <c r="I24" s="353"/>
      <c r="J24" s="353"/>
      <c r="K24" s="353"/>
      <c r="L24" s="353"/>
      <c r="M24" s="353"/>
      <c r="N24" s="64"/>
      <c r="O24" s="78" t="s">
        <v>127</v>
      </c>
      <c r="P24" s="66"/>
      <c r="Q24" s="58"/>
      <c r="R24" s="58"/>
      <c r="S24" s="58"/>
      <c r="T24" s="58"/>
      <c r="U24" s="58"/>
    </row>
    <row r="25" spans="1:21" ht="23.25" customHeight="1" x14ac:dyDescent="0.3">
      <c r="A25" s="50" t="s">
        <v>104</v>
      </c>
      <c r="B25" s="340" t="s">
        <v>95</v>
      </c>
      <c r="C25" s="340"/>
      <c r="D25" s="340"/>
      <c r="E25" s="347" t="str">
        <f>IF('Workings 2.0'!$G$5&lt;=0.33,'Workings 2.0'!$A$12,IF('Workings 2.0'!$G$5&lt;=0.66,'Workings 2.0'!$B$12,'Workings 2.0'!$C$12))</f>
        <v>Moderate</v>
      </c>
      <c r="F25" s="348"/>
      <c r="G25" s="353"/>
      <c r="H25" s="353"/>
      <c r="I25" s="353"/>
      <c r="J25" s="353"/>
      <c r="K25" s="353"/>
      <c r="L25" s="353"/>
      <c r="M25" s="353"/>
      <c r="N25" s="64"/>
      <c r="O25" s="78" t="s">
        <v>128</v>
      </c>
      <c r="P25" s="66"/>
      <c r="Q25" s="58"/>
      <c r="R25" s="58"/>
      <c r="S25" s="58"/>
      <c r="T25" s="58"/>
      <c r="U25" s="58"/>
    </row>
    <row r="26" spans="1:21" ht="21.75" customHeight="1" x14ac:dyDescent="0.3">
      <c r="A26" s="50" t="s">
        <v>52</v>
      </c>
      <c r="B26" s="340" t="s">
        <v>113</v>
      </c>
      <c r="C26" s="340"/>
      <c r="D26" s="340"/>
      <c r="E26" s="347" t="str">
        <f>IF('Workings 2.0'!$J$5&lt;=0.33,'Workings 2.0'!$A$12,IF('Workings 2.0'!$J$5&lt;=0.66,'Workings 2.0'!$B$12,'Workings 2.0'!$C$12))</f>
        <v>Moderate</v>
      </c>
      <c r="F26" s="348"/>
      <c r="G26" s="353"/>
      <c r="H26" s="353"/>
      <c r="I26" s="353"/>
      <c r="J26" s="353"/>
      <c r="K26" s="353"/>
      <c r="L26" s="353"/>
      <c r="M26" s="353"/>
      <c r="N26" s="64"/>
      <c r="O26" s="78" t="s">
        <v>130</v>
      </c>
      <c r="P26" s="66"/>
      <c r="Q26" s="58"/>
      <c r="R26" s="58"/>
      <c r="S26" s="69"/>
      <c r="T26" s="58"/>
      <c r="U26" s="58"/>
    </row>
    <row r="27" spans="1:21" ht="25.5" customHeight="1" x14ac:dyDescent="0.3">
      <c r="A27" s="50" t="s">
        <v>51</v>
      </c>
      <c r="B27" s="340" t="s">
        <v>96</v>
      </c>
      <c r="C27" s="340"/>
      <c r="D27" s="340"/>
      <c r="E27" s="347" t="str">
        <f>IF('Workings 2.0'!$M$5&lt;=0.33,'Workings 2.0'!$A$12,IF('Workings 2.0'!$M$5&lt;=0.66,'Workings 2.0'!$B$12,'Workings 2.0'!$C$12))</f>
        <v>Moderate</v>
      </c>
      <c r="F27" s="348"/>
      <c r="G27" s="353"/>
      <c r="H27" s="353"/>
      <c r="I27" s="353"/>
      <c r="J27" s="353"/>
      <c r="K27" s="353"/>
      <c r="L27" s="353"/>
      <c r="M27" s="353"/>
      <c r="N27" s="64"/>
      <c r="O27" s="78" t="s">
        <v>131</v>
      </c>
      <c r="P27" s="66"/>
      <c r="Q27" s="58"/>
      <c r="R27" s="58"/>
      <c r="S27" s="67"/>
      <c r="T27" s="58"/>
      <c r="U27" s="58"/>
    </row>
    <row r="28" spans="1:21" ht="23.25" customHeight="1" x14ac:dyDescent="0.3">
      <c r="A28" s="50" t="s">
        <v>105</v>
      </c>
      <c r="B28" s="340" t="s">
        <v>97</v>
      </c>
      <c r="C28" s="340"/>
      <c r="D28" s="340"/>
      <c r="E28" s="347" t="str">
        <f>IF('Workings 2.0'!$Q$5&lt;=0.33,'Workings 2.0'!$A$12,IF('Workings 2.0'!$Q$5&lt;=0.66,'Workings 2.0'!$B$12,'Workings 2.0'!$C$12))</f>
        <v>Moderate</v>
      </c>
      <c r="F28" s="348"/>
      <c r="G28" s="353"/>
      <c r="H28" s="353"/>
      <c r="I28" s="353"/>
      <c r="J28" s="353"/>
      <c r="K28" s="353"/>
      <c r="L28" s="353"/>
      <c r="M28" s="353"/>
      <c r="N28" s="64"/>
      <c r="O28" s="76"/>
      <c r="P28" s="66"/>
      <c r="Q28" s="58"/>
      <c r="R28" s="58"/>
      <c r="S28" s="58"/>
      <c r="T28" s="58"/>
      <c r="U28" s="58"/>
    </row>
    <row r="29" spans="1:21" thickBot="1" x14ac:dyDescent="0.35">
      <c r="A29" s="51" t="s">
        <v>53</v>
      </c>
      <c r="B29" s="341" t="s">
        <v>98</v>
      </c>
      <c r="C29" s="341"/>
      <c r="D29" s="341"/>
      <c r="E29" s="354" t="str">
        <f>IF('Workings 2.0'!$S$5&lt;=0.33,'Workings 2.0'!$A$12,IF('Workings 2.0'!$S$5&lt;=0.66,'Workings 2.0'!$B$12,'Workings 2.0'!$C$12))</f>
        <v>Moderate</v>
      </c>
      <c r="F29" s="355"/>
      <c r="G29" s="353"/>
      <c r="H29" s="353"/>
      <c r="I29" s="353"/>
      <c r="J29" s="353"/>
      <c r="K29" s="353"/>
      <c r="L29" s="353"/>
      <c r="M29" s="353"/>
      <c r="N29" s="64"/>
      <c r="O29" s="68"/>
      <c r="P29" s="58"/>
      <c r="Q29" s="58"/>
      <c r="R29" s="58"/>
      <c r="S29" s="58"/>
      <c r="T29" s="58"/>
      <c r="U29" s="58"/>
    </row>
    <row r="30" spans="1:21" s="9" customFormat="1" x14ac:dyDescent="0.35">
      <c r="A30" s="52"/>
      <c r="B30" s="53"/>
      <c r="C30" s="53"/>
      <c r="D30" s="53"/>
      <c r="E30" s="54"/>
      <c r="F30" s="44"/>
      <c r="G30" s="353"/>
      <c r="H30" s="353"/>
      <c r="I30" s="353"/>
      <c r="J30" s="353"/>
      <c r="K30" s="353"/>
      <c r="L30" s="353"/>
      <c r="M30" s="353"/>
      <c r="N30" s="64"/>
      <c r="O30" s="58"/>
      <c r="P30" s="58"/>
      <c r="Q30" s="58"/>
      <c r="R30" s="58"/>
      <c r="S30" s="58"/>
      <c r="T30" s="58"/>
      <c r="U30" s="58"/>
    </row>
    <row r="31" spans="1:21" s="9" customFormat="1" ht="67.5" customHeight="1" x14ac:dyDescent="0.35">
      <c r="A31" s="52"/>
      <c r="B31" s="53"/>
      <c r="C31" s="53"/>
      <c r="D31" s="53"/>
      <c r="E31" s="54"/>
      <c r="F31" s="44"/>
      <c r="G31" s="353"/>
      <c r="H31" s="353"/>
      <c r="I31" s="353"/>
      <c r="J31" s="353"/>
      <c r="K31" s="353"/>
      <c r="L31" s="353"/>
      <c r="M31" s="353"/>
      <c r="N31" s="64"/>
      <c r="O31" s="58"/>
    </row>
    <row r="32" spans="1:21" s="11" customFormat="1" ht="20.25" x14ac:dyDescent="0.3">
      <c r="A32" s="56"/>
      <c r="B32" s="56"/>
      <c r="C32" s="56"/>
      <c r="D32" s="56"/>
      <c r="E32" s="56"/>
      <c r="F32" s="56"/>
      <c r="G32" s="56"/>
      <c r="H32" s="56"/>
      <c r="I32" s="56"/>
      <c r="J32" s="56"/>
      <c r="K32" s="56"/>
      <c r="L32" s="56"/>
      <c r="M32" s="56"/>
      <c r="N32" s="56"/>
      <c r="O32" s="17"/>
    </row>
    <row r="33" spans="1:28" s="11" customFormat="1" ht="20.25" x14ac:dyDescent="0.3">
      <c r="A33" s="351" t="s">
        <v>50</v>
      </c>
      <c r="B33" s="351"/>
      <c r="C33" s="351"/>
      <c r="D33" s="351"/>
      <c r="E33" s="57"/>
      <c r="F33" s="56"/>
      <c r="G33" s="56"/>
      <c r="H33" s="56"/>
      <c r="I33" s="56"/>
      <c r="J33" s="56"/>
      <c r="K33" s="56"/>
      <c r="L33" s="56"/>
      <c r="M33" s="56"/>
      <c r="N33" s="56"/>
      <c r="O33" s="10" t="s">
        <v>118</v>
      </c>
      <c r="R33" s="2"/>
    </row>
    <row r="34" spans="1:28" s="11" customFormat="1" ht="73.5" customHeight="1" x14ac:dyDescent="0.3">
      <c r="A34" s="352" t="str">
        <f>IF('Workings 2.0'!$C$5&lt;=0.33,$O$34,IF('Workings 2.0'!$C$5&lt;=0.66,$O$36,$O$38))</f>
        <v>MODERATE:  Understanding internal strengths, weaknesses and establishing a clear vision and purpose to partner are critical for a successful outcomes-oriented contract or partnership.  This score indicates the organization has some capacities in this area, however establishing clear assessments and processes to evaluate potential partners can still be developed.</v>
      </c>
      <c r="B34" s="352"/>
      <c r="C34" s="352"/>
      <c r="D34" s="352"/>
      <c r="E34" s="352"/>
      <c r="F34" s="352"/>
      <c r="G34" s="56"/>
      <c r="H34" s="56"/>
      <c r="I34" s="56"/>
      <c r="J34" s="56"/>
      <c r="K34" s="56"/>
      <c r="L34" s="56"/>
      <c r="M34" s="56"/>
      <c r="N34" s="56"/>
      <c r="O34" s="8" t="s">
        <v>142</v>
      </c>
    </row>
    <row r="35" spans="1:28" s="11" customFormat="1" ht="20.25" x14ac:dyDescent="0.3">
      <c r="A35" s="352"/>
      <c r="B35" s="352"/>
      <c r="C35" s="352"/>
      <c r="D35" s="352"/>
      <c r="E35" s="352"/>
      <c r="F35" s="352"/>
      <c r="G35" s="56"/>
      <c r="H35" s="56"/>
      <c r="I35" s="56"/>
      <c r="J35" s="56"/>
      <c r="K35" s="56"/>
      <c r="L35" s="56"/>
      <c r="M35" s="56"/>
      <c r="N35" s="56"/>
      <c r="O35" s="13" t="s">
        <v>116</v>
      </c>
    </row>
    <row r="36" spans="1:28" s="11" customFormat="1" ht="65.25" customHeight="1" x14ac:dyDescent="0.3">
      <c r="A36" s="352"/>
      <c r="B36" s="352"/>
      <c r="C36" s="352"/>
      <c r="D36" s="352"/>
      <c r="E36" s="352"/>
      <c r="F36" s="352"/>
      <c r="G36" s="56"/>
      <c r="H36" s="56"/>
      <c r="I36" s="56"/>
      <c r="J36" s="56"/>
      <c r="K36" s="56"/>
      <c r="L36" s="56"/>
      <c r="M36" s="56"/>
      <c r="N36" s="56"/>
      <c r="O36" s="8" t="s">
        <v>35</v>
      </c>
    </row>
    <row r="37" spans="1:28" s="11" customFormat="1" ht="20.25" x14ac:dyDescent="0.3">
      <c r="A37" s="352"/>
      <c r="B37" s="352"/>
      <c r="C37" s="352"/>
      <c r="D37" s="352"/>
      <c r="E37" s="352"/>
      <c r="F37" s="352"/>
      <c r="G37" s="56"/>
      <c r="H37" s="56"/>
      <c r="I37" s="56"/>
      <c r="J37" s="56"/>
      <c r="K37" s="56"/>
      <c r="L37" s="56"/>
      <c r="M37" s="56"/>
      <c r="N37" s="56"/>
      <c r="O37" s="13" t="s">
        <v>117</v>
      </c>
    </row>
    <row r="38" spans="1:28" s="11" customFormat="1" ht="64.5" customHeight="1" x14ac:dyDescent="0.3">
      <c r="A38" s="349"/>
      <c r="B38" s="350"/>
      <c r="C38" s="350"/>
      <c r="D38" s="350"/>
      <c r="E38" s="350"/>
      <c r="F38" s="350"/>
      <c r="G38" s="350"/>
      <c r="H38" s="350"/>
      <c r="I38" s="56"/>
      <c r="J38" s="56"/>
      <c r="K38" s="56"/>
      <c r="L38" s="56"/>
      <c r="M38" s="56"/>
      <c r="N38" s="56"/>
      <c r="O38" s="8" t="s">
        <v>36</v>
      </c>
    </row>
    <row r="39" spans="1:28" s="11" customFormat="1" ht="20.25" x14ac:dyDescent="0.3">
      <c r="A39" s="350"/>
      <c r="B39" s="350"/>
      <c r="C39" s="350"/>
      <c r="D39" s="350"/>
      <c r="E39" s="350"/>
      <c r="F39" s="350"/>
      <c r="G39" s="350"/>
      <c r="H39" s="350"/>
      <c r="I39" s="56"/>
      <c r="J39" s="56"/>
      <c r="K39" s="56"/>
      <c r="L39" s="56"/>
      <c r="M39" s="56"/>
      <c r="N39" s="56"/>
    </row>
    <row r="40" spans="1:28" s="1" customFormat="1" ht="10.5" customHeight="1" x14ac:dyDescent="0.3">
      <c r="A40" s="56"/>
      <c r="B40" s="56"/>
      <c r="C40" s="56"/>
      <c r="D40" s="56"/>
      <c r="E40" s="56"/>
      <c r="F40" s="71"/>
      <c r="G40" s="56"/>
      <c r="H40" s="56"/>
      <c r="I40" s="56"/>
      <c r="J40" s="56"/>
      <c r="K40" s="56"/>
      <c r="L40" s="56"/>
      <c r="M40" s="56"/>
      <c r="N40" s="56"/>
      <c r="O40" s="11"/>
    </row>
    <row r="41" spans="1:28" s="1" customFormat="1" ht="22.5" customHeight="1" x14ac:dyDescent="0.3">
      <c r="A41" s="351" t="s">
        <v>95</v>
      </c>
      <c r="B41" s="351"/>
      <c r="C41" s="351"/>
      <c r="D41" s="351"/>
      <c r="E41" s="71"/>
      <c r="F41" s="74"/>
      <c r="G41" s="56"/>
      <c r="H41" s="56"/>
      <c r="I41" s="56"/>
      <c r="J41" s="56"/>
      <c r="K41" s="56"/>
      <c r="L41" s="56"/>
      <c r="M41" s="56"/>
      <c r="N41" s="56"/>
      <c r="O41" s="10" t="s">
        <v>118</v>
      </c>
      <c r="P41" s="3"/>
      <c r="Q41" s="3"/>
      <c r="R41" s="3"/>
      <c r="S41" s="3"/>
      <c r="T41" s="3"/>
      <c r="U41" s="3"/>
      <c r="V41" s="3"/>
      <c r="W41" s="3"/>
      <c r="X41" s="3"/>
      <c r="Y41" s="3"/>
      <c r="Z41" s="3"/>
      <c r="AA41" s="3"/>
      <c r="AB41" s="3"/>
    </row>
    <row r="42" spans="1:28" s="12" customFormat="1" ht="103.5" customHeight="1" x14ac:dyDescent="0.25">
      <c r="A42" s="352" t="str">
        <f>IF('Workings 2.0'!$G$5&lt;=0.33,$O$42,IF('Workings 2.0'!$G$5&lt;=0.66,$O$44,$O$46))</f>
        <v xml:space="preserve">MODERATE: Financial health and strong management practices will be extremely important for any organization working in outcomes-oriented contracts or partnerships. While it is recognized that some financial health indicators may be aspirational for nonprofits, the ability to invest in infrastructure, staffing and programs is critical during partnership.    Consideration of how to capitalize the upfront expenses for partnership and a financial plan for the future should be assessed. The organization's score in this area indicates some strength, but further consideration of how to strengthen and adapt the organization's financial health and management practices should be undertaken. </v>
      </c>
      <c r="B42" s="352"/>
      <c r="C42" s="352"/>
      <c r="D42" s="352"/>
      <c r="E42" s="352"/>
      <c r="F42" s="352"/>
      <c r="G42" s="59"/>
      <c r="H42" s="59"/>
      <c r="I42" s="59"/>
      <c r="J42" s="59"/>
      <c r="K42" s="59"/>
      <c r="L42" s="59"/>
      <c r="M42" s="59"/>
      <c r="N42" s="59"/>
      <c r="O42" s="10" t="s">
        <v>123</v>
      </c>
      <c r="P42" s="10"/>
      <c r="Q42" s="10"/>
      <c r="R42" s="10"/>
      <c r="S42" s="10"/>
      <c r="T42" s="10"/>
      <c r="U42" s="10"/>
      <c r="V42" s="10"/>
      <c r="W42" s="10"/>
      <c r="X42" s="10"/>
      <c r="Y42" s="10"/>
      <c r="Z42" s="10"/>
      <c r="AA42" s="10"/>
      <c r="AB42" s="10"/>
    </row>
    <row r="43" spans="1:28" s="1" customFormat="1" ht="20.25" x14ac:dyDescent="0.3">
      <c r="A43" s="352"/>
      <c r="B43" s="352"/>
      <c r="C43" s="352"/>
      <c r="D43" s="352"/>
      <c r="E43" s="352"/>
      <c r="F43" s="352"/>
      <c r="G43" s="56"/>
      <c r="H43" s="56"/>
      <c r="I43" s="56"/>
      <c r="J43" s="56"/>
      <c r="K43" s="56"/>
      <c r="L43" s="56"/>
      <c r="M43" s="56"/>
      <c r="N43" s="56"/>
      <c r="O43" s="4" t="s">
        <v>116</v>
      </c>
      <c r="P43" s="3"/>
      <c r="Q43" s="3"/>
      <c r="R43" s="3"/>
      <c r="S43" s="3"/>
      <c r="T43" s="3"/>
      <c r="U43" s="3"/>
      <c r="V43" s="3"/>
      <c r="W43" s="3"/>
      <c r="X43" s="3"/>
      <c r="Y43" s="3"/>
      <c r="Z43" s="3"/>
      <c r="AA43" s="3"/>
      <c r="AB43" s="3"/>
    </row>
    <row r="44" spans="1:28" s="1" customFormat="1" ht="123" customHeight="1" x14ac:dyDescent="0.3">
      <c r="A44" s="352"/>
      <c r="B44" s="352"/>
      <c r="C44" s="352"/>
      <c r="D44" s="352"/>
      <c r="E44" s="352"/>
      <c r="F44" s="352"/>
      <c r="G44" s="56"/>
      <c r="H44" s="56"/>
      <c r="I44" s="56"/>
      <c r="J44" s="56"/>
      <c r="K44" s="56"/>
      <c r="L44" s="56"/>
      <c r="M44" s="56"/>
      <c r="N44" s="56"/>
      <c r="O44" s="10" t="s">
        <v>124</v>
      </c>
      <c r="P44" s="3"/>
      <c r="Q44" s="3"/>
      <c r="R44" s="3"/>
      <c r="S44" s="3"/>
      <c r="T44" s="3"/>
      <c r="U44" s="3"/>
      <c r="V44" s="3"/>
      <c r="W44" s="3"/>
      <c r="X44" s="3"/>
      <c r="Y44" s="3"/>
      <c r="Z44" s="3"/>
      <c r="AA44" s="3"/>
      <c r="AB44" s="3"/>
    </row>
    <row r="45" spans="1:28" s="1" customFormat="1" ht="20.25" x14ac:dyDescent="0.3">
      <c r="A45" s="60"/>
      <c r="B45" s="60"/>
      <c r="C45" s="60"/>
      <c r="D45" s="60"/>
      <c r="E45" s="60"/>
      <c r="F45" s="60"/>
      <c r="G45" s="56"/>
      <c r="H45" s="56"/>
      <c r="I45" s="56"/>
      <c r="J45" s="56"/>
      <c r="K45" s="56"/>
      <c r="L45" s="56"/>
      <c r="M45" s="56"/>
      <c r="N45" s="56"/>
      <c r="O45" s="4" t="s">
        <v>117</v>
      </c>
      <c r="P45" s="3"/>
      <c r="Q45" s="3"/>
      <c r="R45" s="3"/>
      <c r="S45" s="3"/>
      <c r="T45" s="3"/>
      <c r="U45" s="3"/>
      <c r="V45" s="3"/>
      <c r="W45" s="3"/>
      <c r="X45" s="3"/>
      <c r="Y45" s="3"/>
      <c r="Z45" s="3"/>
      <c r="AA45" s="3"/>
      <c r="AB45" s="3"/>
    </row>
    <row r="46" spans="1:28" s="1" customFormat="1" ht="71.25" x14ac:dyDescent="0.3">
      <c r="A46" s="60"/>
      <c r="B46" s="60"/>
      <c r="C46" s="60"/>
      <c r="D46" s="60"/>
      <c r="E46" s="60"/>
      <c r="F46" s="60"/>
      <c r="G46" s="56"/>
      <c r="H46" s="56"/>
      <c r="I46" s="56"/>
      <c r="J46" s="56"/>
      <c r="K46" s="56"/>
      <c r="L46" s="56"/>
      <c r="M46" s="56"/>
      <c r="N46" s="56"/>
      <c r="O46" s="10" t="s">
        <v>125</v>
      </c>
      <c r="P46" s="3"/>
      <c r="Q46" s="3"/>
      <c r="R46" s="3"/>
      <c r="S46" s="3"/>
      <c r="T46" s="3"/>
      <c r="U46" s="3"/>
      <c r="V46" s="3"/>
      <c r="W46" s="3"/>
      <c r="X46" s="3"/>
      <c r="Y46" s="3"/>
      <c r="Z46" s="3"/>
      <c r="AA46" s="3"/>
      <c r="AB46" s="3"/>
    </row>
    <row r="47" spans="1:28" s="1" customFormat="1" ht="20.25" x14ac:dyDescent="0.3">
      <c r="A47" s="74"/>
      <c r="B47" s="74"/>
      <c r="C47" s="74"/>
      <c r="D47" s="74"/>
      <c r="E47" s="74"/>
      <c r="F47" s="74"/>
      <c r="G47" s="56"/>
      <c r="H47" s="56"/>
      <c r="I47" s="56"/>
      <c r="J47" s="56"/>
      <c r="K47" s="56"/>
      <c r="L47" s="56"/>
      <c r="M47" s="56"/>
      <c r="N47" s="56"/>
      <c r="O47" s="10"/>
      <c r="P47" s="3"/>
      <c r="Q47" s="3"/>
      <c r="R47" s="3"/>
      <c r="S47" s="3"/>
      <c r="T47" s="3"/>
      <c r="U47" s="3"/>
      <c r="V47" s="3"/>
      <c r="W47" s="3"/>
      <c r="X47" s="3"/>
      <c r="Y47" s="3"/>
      <c r="Z47" s="3"/>
      <c r="AA47" s="3"/>
      <c r="AB47" s="3"/>
    </row>
    <row r="48" spans="1:28" s="1" customFormat="1" ht="20.25" x14ac:dyDescent="0.3">
      <c r="A48" s="74"/>
      <c r="B48" s="74"/>
      <c r="C48" s="74"/>
      <c r="D48" s="74"/>
      <c r="E48" s="74"/>
      <c r="F48" s="56"/>
      <c r="G48" s="56"/>
      <c r="H48" s="56"/>
      <c r="I48" s="56"/>
      <c r="J48" s="56"/>
      <c r="K48" s="56"/>
      <c r="L48" s="56"/>
      <c r="M48" s="56"/>
      <c r="N48" s="56"/>
      <c r="O48" s="10"/>
      <c r="P48" s="3"/>
      <c r="Q48" s="3"/>
      <c r="R48" s="3"/>
      <c r="S48" s="3"/>
      <c r="T48" s="3"/>
      <c r="U48" s="3"/>
      <c r="V48" s="3"/>
      <c r="W48" s="3"/>
      <c r="X48" s="3"/>
      <c r="Y48" s="3"/>
      <c r="Z48" s="3"/>
      <c r="AA48" s="3"/>
      <c r="AB48" s="3"/>
    </row>
    <row r="49" spans="1:28" s="1" customFormat="1" ht="5.25" customHeight="1" x14ac:dyDescent="0.3">
      <c r="A49" s="56"/>
      <c r="B49" s="56"/>
      <c r="C49" s="56"/>
      <c r="D49" s="56"/>
      <c r="E49" s="56"/>
      <c r="F49" s="71"/>
      <c r="G49" s="56"/>
      <c r="H49" s="56"/>
      <c r="I49" s="56"/>
      <c r="J49" s="56"/>
      <c r="K49" s="56"/>
      <c r="L49" s="56"/>
      <c r="M49" s="56"/>
      <c r="N49" s="56"/>
      <c r="O49" s="11"/>
    </row>
    <row r="50" spans="1:28" s="1" customFormat="1" ht="30.75" customHeight="1" x14ac:dyDescent="0.3">
      <c r="A50" s="351" t="s">
        <v>113</v>
      </c>
      <c r="B50" s="351"/>
      <c r="C50" s="351"/>
      <c r="D50" s="351"/>
      <c r="E50" s="57"/>
      <c r="F50" s="57"/>
      <c r="G50" s="56"/>
      <c r="H50" s="56"/>
      <c r="I50" s="56"/>
      <c r="J50" s="56"/>
      <c r="K50" s="56"/>
      <c r="L50" s="56"/>
      <c r="M50" s="56"/>
      <c r="N50" s="56"/>
      <c r="O50" s="7" t="s">
        <v>118</v>
      </c>
      <c r="P50" s="5"/>
      <c r="Q50" s="5"/>
      <c r="R50" s="5"/>
      <c r="S50" s="5"/>
      <c r="T50" s="5"/>
      <c r="U50" s="5"/>
      <c r="V50" s="5"/>
      <c r="W50" s="5"/>
      <c r="X50" s="5"/>
      <c r="Y50" s="5"/>
      <c r="Z50" s="5"/>
      <c r="AA50" s="5"/>
      <c r="AB50" s="5"/>
    </row>
    <row r="51" spans="1:28" s="1" customFormat="1" ht="43.5" customHeight="1" x14ac:dyDescent="0.3">
      <c r="A51" s="352" t="str">
        <f>IF('Workings 2.0'!$J$5&lt;=0.33,$O$51,IF('Workings 2.0'!$J$5&lt;=0.66,$O$54,$O$57))</f>
        <v>MODERATE: The organization's ability to communicate what it does, or, the value of its services appears to be satisfactory, but some improvements in this area would likely help to attract appropriate partners and outcomes-oriented contracts.</v>
      </c>
      <c r="B51" s="352"/>
      <c r="C51" s="352"/>
      <c r="D51" s="352"/>
      <c r="E51" s="352"/>
      <c r="F51" s="352"/>
      <c r="G51" s="56"/>
      <c r="H51" s="56"/>
      <c r="I51" s="56"/>
      <c r="J51" s="56"/>
      <c r="K51" s="56"/>
      <c r="L51" s="56"/>
      <c r="M51" s="56"/>
      <c r="N51" s="56"/>
      <c r="O51" s="7" t="s">
        <v>144</v>
      </c>
      <c r="P51" s="5"/>
      <c r="Q51" s="5"/>
      <c r="R51" s="5"/>
      <c r="S51" s="5"/>
      <c r="T51" s="5"/>
      <c r="U51" s="5"/>
      <c r="V51" s="5"/>
      <c r="W51" s="5"/>
      <c r="X51" s="5"/>
      <c r="Y51" s="5"/>
      <c r="Z51" s="5"/>
      <c r="AA51" s="5"/>
      <c r="AB51" s="5"/>
    </row>
    <row r="52" spans="1:28" s="11" customFormat="1" ht="22.5" customHeight="1" x14ac:dyDescent="0.3">
      <c r="A52" s="352"/>
      <c r="B52" s="352"/>
      <c r="C52" s="352"/>
      <c r="D52" s="352"/>
      <c r="E52" s="352"/>
      <c r="F52" s="352"/>
      <c r="G52" s="56"/>
      <c r="H52" s="56"/>
      <c r="I52" s="56"/>
      <c r="J52" s="56"/>
      <c r="K52" s="56"/>
      <c r="L52" s="56"/>
      <c r="M52" s="56"/>
      <c r="N52" s="56"/>
      <c r="O52" s="7"/>
      <c r="P52" s="7"/>
      <c r="Q52" s="7"/>
      <c r="R52" s="7"/>
      <c r="S52" s="7"/>
      <c r="T52" s="7"/>
      <c r="U52" s="7"/>
      <c r="V52" s="7"/>
      <c r="W52" s="7"/>
      <c r="X52" s="7"/>
      <c r="Y52" s="7"/>
      <c r="Z52" s="7"/>
      <c r="AA52" s="7"/>
      <c r="AB52" s="7"/>
    </row>
    <row r="53" spans="1:28" s="1" customFormat="1" ht="20.25" x14ac:dyDescent="0.3">
      <c r="A53" s="352"/>
      <c r="B53" s="352"/>
      <c r="C53" s="352"/>
      <c r="D53" s="352"/>
      <c r="E53" s="352"/>
      <c r="F53" s="352"/>
      <c r="G53" s="56"/>
      <c r="H53" s="56"/>
      <c r="I53" s="56"/>
      <c r="J53" s="56"/>
      <c r="K53" s="56"/>
      <c r="L53" s="56"/>
      <c r="M53" s="56"/>
      <c r="N53" s="56"/>
      <c r="O53" s="6" t="s">
        <v>116</v>
      </c>
      <c r="P53" s="5"/>
      <c r="Q53" s="5"/>
      <c r="R53" s="5"/>
      <c r="S53" s="5"/>
      <c r="T53" s="5"/>
      <c r="U53" s="5"/>
      <c r="V53" s="5"/>
      <c r="W53" s="5"/>
      <c r="X53" s="5"/>
      <c r="Y53" s="5"/>
      <c r="Z53" s="5"/>
      <c r="AA53" s="5"/>
      <c r="AB53" s="5"/>
    </row>
    <row r="54" spans="1:28" s="1" customFormat="1" ht="42.75" x14ac:dyDescent="0.3">
      <c r="A54" s="352"/>
      <c r="B54" s="352"/>
      <c r="C54" s="352"/>
      <c r="D54" s="352"/>
      <c r="E54" s="352"/>
      <c r="F54" s="352"/>
      <c r="G54" s="56"/>
      <c r="H54" s="56"/>
      <c r="I54" s="56"/>
      <c r="J54" s="56"/>
      <c r="K54" s="56"/>
      <c r="L54" s="56"/>
      <c r="M54" s="56"/>
      <c r="N54" s="56"/>
      <c r="O54" s="7" t="s">
        <v>145</v>
      </c>
      <c r="P54" s="5"/>
      <c r="Q54" s="5"/>
      <c r="R54" s="5"/>
      <c r="S54" s="5"/>
      <c r="T54" s="5"/>
      <c r="U54" s="5"/>
      <c r="V54" s="5"/>
      <c r="W54" s="5"/>
      <c r="X54" s="5"/>
      <c r="Y54" s="5"/>
      <c r="Z54" s="5"/>
      <c r="AA54" s="5"/>
      <c r="AB54" s="5"/>
    </row>
    <row r="55" spans="1:28" s="11" customFormat="1" ht="20.25" x14ac:dyDescent="0.3">
      <c r="A55" s="352"/>
      <c r="B55" s="352"/>
      <c r="C55" s="352"/>
      <c r="D55" s="352"/>
      <c r="E55" s="352"/>
      <c r="F55" s="352"/>
      <c r="G55" s="56"/>
      <c r="H55" s="56"/>
      <c r="I55" s="56"/>
      <c r="J55" s="56"/>
      <c r="K55" s="56"/>
      <c r="L55" s="56"/>
      <c r="M55" s="56"/>
      <c r="N55" s="56"/>
      <c r="O55" s="7"/>
      <c r="P55" s="7"/>
      <c r="Q55" s="7"/>
      <c r="R55" s="7"/>
      <c r="S55" s="7"/>
      <c r="T55" s="7"/>
      <c r="U55" s="7"/>
      <c r="V55" s="7"/>
      <c r="W55" s="7"/>
      <c r="X55" s="7"/>
      <c r="Y55" s="7"/>
      <c r="Z55" s="7"/>
      <c r="AA55" s="7"/>
      <c r="AB55" s="7"/>
    </row>
    <row r="56" spans="1:28" s="1" customFormat="1" ht="20.25" x14ac:dyDescent="0.3">
      <c r="A56" s="352"/>
      <c r="B56" s="352"/>
      <c r="C56" s="352"/>
      <c r="D56" s="352"/>
      <c r="E56" s="352"/>
      <c r="F56" s="352"/>
      <c r="G56" s="56"/>
      <c r="H56" s="56"/>
      <c r="I56" s="56"/>
      <c r="J56" s="56"/>
      <c r="K56" s="56"/>
      <c r="L56" s="56"/>
      <c r="M56" s="56"/>
      <c r="N56" s="56"/>
      <c r="O56" s="6" t="s">
        <v>117</v>
      </c>
      <c r="P56" s="5"/>
      <c r="Q56" s="5"/>
      <c r="R56" s="5"/>
      <c r="S56" s="5"/>
      <c r="T56" s="5"/>
      <c r="U56" s="5"/>
      <c r="V56" s="5"/>
      <c r="W56" s="5"/>
      <c r="X56" s="5"/>
      <c r="Y56" s="5"/>
      <c r="Z56" s="5"/>
      <c r="AA56" s="5"/>
      <c r="AB56" s="5"/>
    </row>
    <row r="57" spans="1:28" s="1" customFormat="1" ht="42.75" x14ac:dyDescent="0.3">
      <c r="A57" s="58"/>
      <c r="B57" s="58"/>
      <c r="C57" s="58"/>
      <c r="D57" s="58"/>
      <c r="E57" s="58"/>
      <c r="F57" s="58"/>
      <c r="G57" s="56"/>
      <c r="H57" s="56"/>
      <c r="I57" s="56"/>
      <c r="J57" s="56"/>
      <c r="K57" s="56"/>
      <c r="L57" s="56"/>
      <c r="M57" s="56"/>
      <c r="N57" s="56"/>
      <c r="O57" s="7" t="s">
        <v>59</v>
      </c>
      <c r="P57" s="5"/>
      <c r="Q57" s="5"/>
      <c r="R57" s="5"/>
      <c r="S57" s="5"/>
      <c r="T57" s="5"/>
      <c r="U57" s="5"/>
      <c r="V57" s="5"/>
      <c r="W57" s="5"/>
      <c r="X57" s="5"/>
      <c r="Y57" s="5"/>
      <c r="Z57" s="5"/>
      <c r="AA57" s="5"/>
      <c r="AB57" s="5"/>
    </row>
    <row r="58" spans="1:28" s="1" customFormat="1" ht="20.25" x14ac:dyDescent="0.3">
      <c r="A58" s="58"/>
      <c r="B58" s="58"/>
      <c r="C58" s="58"/>
      <c r="D58" s="58"/>
      <c r="E58" s="58"/>
      <c r="F58" s="58"/>
      <c r="G58" s="56"/>
      <c r="H58" s="56"/>
      <c r="I58" s="56"/>
      <c r="J58" s="56"/>
      <c r="K58" s="56"/>
      <c r="L58" s="56"/>
      <c r="M58" s="56"/>
      <c r="N58" s="56"/>
      <c r="O58" s="7"/>
      <c r="P58" s="5"/>
      <c r="Q58" s="5"/>
      <c r="R58" s="5"/>
      <c r="S58" s="5"/>
      <c r="T58" s="5"/>
      <c r="U58" s="5"/>
      <c r="V58" s="5"/>
      <c r="W58" s="5"/>
      <c r="X58" s="5"/>
      <c r="Y58" s="5"/>
      <c r="Z58" s="5"/>
      <c r="AA58" s="5"/>
      <c r="AB58" s="5"/>
    </row>
    <row r="59" spans="1:28" s="1" customFormat="1" ht="20.25" x14ac:dyDescent="0.3">
      <c r="A59" s="58"/>
      <c r="B59" s="58"/>
      <c r="C59" s="58"/>
      <c r="D59" s="58"/>
      <c r="E59" s="58"/>
      <c r="F59" s="58"/>
      <c r="G59" s="56"/>
      <c r="H59" s="56"/>
      <c r="I59" s="56"/>
      <c r="J59" s="56"/>
      <c r="K59" s="56"/>
      <c r="L59" s="56"/>
      <c r="M59" s="56"/>
      <c r="N59" s="56"/>
      <c r="O59" s="7"/>
      <c r="P59" s="5"/>
      <c r="Q59" s="5"/>
      <c r="R59" s="5"/>
      <c r="S59" s="5"/>
      <c r="T59" s="5"/>
      <c r="U59" s="5"/>
      <c r="V59" s="5"/>
      <c r="W59" s="5"/>
      <c r="X59" s="5"/>
      <c r="Y59" s="5"/>
      <c r="Z59" s="5"/>
      <c r="AA59" s="5"/>
      <c r="AB59" s="5"/>
    </row>
    <row r="60" spans="1:28" s="1" customFormat="1" ht="20.25" x14ac:dyDescent="0.3">
      <c r="A60" s="58"/>
      <c r="B60" s="58"/>
      <c r="C60" s="58"/>
      <c r="D60" s="58"/>
      <c r="E60" s="58"/>
      <c r="F60" s="56"/>
      <c r="G60" s="56"/>
      <c r="H60" s="56"/>
      <c r="I60" s="56"/>
      <c r="J60" s="56"/>
      <c r="K60" s="56"/>
      <c r="L60" s="56"/>
      <c r="M60" s="56"/>
      <c r="N60" s="56"/>
      <c r="O60" s="11"/>
    </row>
    <row r="61" spans="1:28" s="1" customFormat="1" ht="19.5" customHeight="1" x14ac:dyDescent="0.3">
      <c r="A61" s="56"/>
      <c r="B61" s="56"/>
      <c r="C61" s="56"/>
      <c r="D61" s="56"/>
      <c r="E61" s="56"/>
      <c r="F61" s="71"/>
      <c r="G61" s="56"/>
      <c r="H61" s="56"/>
      <c r="I61" s="56"/>
      <c r="J61" s="56"/>
      <c r="K61" s="56"/>
      <c r="L61" s="56"/>
      <c r="M61" s="56"/>
      <c r="N61" s="56"/>
      <c r="O61" s="11"/>
    </row>
    <row r="62" spans="1:28" s="1" customFormat="1" ht="27.75" customHeight="1" x14ac:dyDescent="0.3">
      <c r="A62" s="351" t="s">
        <v>96</v>
      </c>
      <c r="B62" s="351"/>
      <c r="C62" s="351"/>
      <c r="D62" s="351"/>
      <c r="E62" s="71"/>
      <c r="F62" s="74"/>
      <c r="G62" s="56"/>
      <c r="H62" s="56"/>
      <c r="I62" s="56"/>
      <c r="J62" s="56"/>
      <c r="K62" s="56"/>
      <c r="L62" s="56"/>
      <c r="M62" s="56"/>
      <c r="N62" s="56"/>
      <c r="O62" s="6" t="s">
        <v>120</v>
      </c>
      <c r="P62" s="5"/>
      <c r="Q62" s="5"/>
      <c r="R62" s="5"/>
      <c r="S62" s="5"/>
      <c r="T62" s="5"/>
      <c r="U62" s="5"/>
      <c r="V62" s="5"/>
      <c r="W62" s="5"/>
      <c r="X62" s="5"/>
      <c r="Y62" s="5"/>
      <c r="Z62" s="5"/>
      <c r="AA62" s="5"/>
      <c r="AB62" s="5"/>
    </row>
    <row r="63" spans="1:28" s="1" customFormat="1" ht="80.25" customHeight="1" x14ac:dyDescent="0.3">
      <c r="A63" s="336" t="str">
        <f>IF('Workings 2.0'!$M$5&lt;=0.33,$O$63,IF('Workings 2.0'!$M$5&lt;=0.66,$O$65,$O$68))</f>
        <v>MODERATE: The ability to measure &amp;  collect data and measure performance is increasingly critical in the health sector, particularly in outcomes-oriented partnerships and contracts. This score indicates that the organization has some capabilities in this area, but further investment could be beneficial going forward.</v>
      </c>
      <c r="B63" s="336"/>
      <c r="C63" s="336"/>
      <c r="D63" s="336"/>
      <c r="E63" s="336"/>
      <c r="F63" s="336"/>
      <c r="G63" s="56"/>
      <c r="H63" s="56"/>
      <c r="I63" s="56"/>
      <c r="J63" s="56"/>
      <c r="K63" s="56"/>
      <c r="L63" s="56"/>
      <c r="M63" s="56"/>
      <c r="N63" s="56"/>
      <c r="O63" s="7" t="s">
        <v>21</v>
      </c>
      <c r="P63" s="5"/>
      <c r="Q63" s="5"/>
      <c r="R63" s="5"/>
      <c r="S63" s="5"/>
      <c r="T63" s="5"/>
      <c r="U63" s="5"/>
      <c r="V63" s="5"/>
      <c r="W63" s="5"/>
      <c r="X63" s="5"/>
      <c r="Y63" s="5"/>
      <c r="Z63" s="5"/>
      <c r="AA63" s="5"/>
      <c r="AB63" s="5"/>
    </row>
    <row r="64" spans="1:28" s="1" customFormat="1" ht="20.25" x14ac:dyDescent="0.3">
      <c r="A64" s="336"/>
      <c r="B64" s="336"/>
      <c r="C64" s="336"/>
      <c r="D64" s="336"/>
      <c r="E64" s="336"/>
      <c r="F64" s="336"/>
      <c r="G64" s="56"/>
      <c r="H64" s="56"/>
      <c r="I64" s="56"/>
      <c r="J64" s="56"/>
      <c r="K64" s="56"/>
      <c r="L64" s="56"/>
      <c r="M64" s="56"/>
      <c r="N64" s="56"/>
      <c r="O64" s="6" t="s">
        <v>116</v>
      </c>
      <c r="P64" s="5"/>
      <c r="Q64" s="5"/>
      <c r="R64" s="5"/>
      <c r="S64" s="5"/>
      <c r="T64" s="5"/>
      <c r="U64" s="5"/>
      <c r="V64" s="5"/>
      <c r="W64" s="5"/>
      <c r="X64" s="5"/>
      <c r="Y64" s="5"/>
      <c r="Z64" s="5"/>
      <c r="AA64" s="5"/>
      <c r="AB64" s="5"/>
    </row>
    <row r="65" spans="1:28" s="1" customFormat="1" ht="57" x14ac:dyDescent="0.3">
      <c r="A65" s="336"/>
      <c r="B65" s="336"/>
      <c r="C65" s="336"/>
      <c r="D65" s="336"/>
      <c r="E65" s="336"/>
      <c r="F65" s="336"/>
      <c r="G65" s="56"/>
      <c r="H65" s="56"/>
      <c r="I65" s="56"/>
      <c r="J65" s="56"/>
      <c r="K65" s="56"/>
      <c r="L65" s="56"/>
      <c r="M65" s="56"/>
      <c r="N65" s="56"/>
      <c r="O65" s="7" t="s">
        <v>22</v>
      </c>
      <c r="P65" s="5"/>
      <c r="Q65" s="5"/>
      <c r="R65" s="5"/>
      <c r="S65" s="5"/>
      <c r="T65" s="5"/>
      <c r="U65" s="5"/>
      <c r="V65" s="5"/>
      <c r="W65" s="5"/>
      <c r="X65" s="5"/>
      <c r="Y65" s="5"/>
      <c r="Z65" s="5"/>
      <c r="AA65" s="5"/>
      <c r="AB65" s="5"/>
    </row>
    <row r="66" spans="1:28" s="11" customFormat="1" ht="20.25" x14ac:dyDescent="0.3">
      <c r="A66" s="72"/>
      <c r="B66" s="72"/>
      <c r="C66" s="72"/>
      <c r="D66" s="72"/>
      <c r="E66" s="72"/>
      <c r="F66" s="72"/>
      <c r="G66" s="56"/>
      <c r="H66" s="56"/>
      <c r="I66" s="56"/>
      <c r="J66" s="56"/>
      <c r="K66" s="56"/>
      <c r="L66" s="56"/>
      <c r="M66" s="56"/>
      <c r="N66" s="56"/>
      <c r="O66" s="7"/>
      <c r="P66" s="7"/>
      <c r="Q66" s="7"/>
      <c r="R66" s="7"/>
      <c r="S66" s="7"/>
      <c r="T66" s="7"/>
      <c r="U66" s="7"/>
      <c r="V66" s="7"/>
      <c r="W66" s="7"/>
      <c r="X66" s="7"/>
      <c r="Y66" s="7"/>
      <c r="Z66" s="7"/>
      <c r="AA66" s="7"/>
      <c r="AB66" s="7"/>
    </row>
    <row r="67" spans="1:28" s="1" customFormat="1" ht="20.25" x14ac:dyDescent="0.3">
      <c r="A67" s="74"/>
      <c r="B67" s="74"/>
      <c r="C67" s="74"/>
      <c r="D67" s="74"/>
      <c r="E67" s="74"/>
      <c r="F67" s="74"/>
      <c r="G67" s="56"/>
      <c r="H67" s="56"/>
      <c r="I67" s="56"/>
      <c r="J67" s="56"/>
      <c r="K67" s="56"/>
      <c r="L67" s="56"/>
      <c r="M67" s="56"/>
      <c r="N67" s="56"/>
      <c r="O67" s="6" t="s">
        <v>119</v>
      </c>
      <c r="P67" s="5"/>
      <c r="Q67" s="5"/>
      <c r="R67" s="5"/>
      <c r="S67" s="5"/>
      <c r="T67" s="5"/>
      <c r="U67" s="5"/>
      <c r="V67" s="5"/>
      <c r="W67" s="5"/>
      <c r="X67" s="5"/>
      <c r="Y67" s="5"/>
      <c r="Z67" s="5"/>
      <c r="AA67" s="5"/>
      <c r="AB67" s="5"/>
    </row>
    <row r="68" spans="1:28" s="1" customFormat="1" ht="57" x14ac:dyDescent="0.3">
      <c r="A68" s="74"/>
      <c r="B68" s="74"/>
      <c r="C68" s="74"/>
      <c r="D68" s="74"/>
      <c r="E68" s="74"/>
      <c r="F68" s="74"/>
      <c r="G68" s="56"/>
      <c r="H68" s="56"/>
      <c r="I68" s="56"/>
      <c r="J68" s="56"/>
      <c r="K68" s="56"/>
      <c r="L68" s="56"/>
      <c r="M68" s="56"/>
      <c r="N68" s="56"/>
      <c r="O68" s="7" t="s">
        <v>23</v>
      </c>
      <c r="P68" s="5"/>
      <c r="Q68" s="5"/>
      <c r="R68" s="5"/>
      <c r="S68" s="5"/>
      <c r="T68" s="5"/>
      <c r="U68" s="5"/>
      <c r="V68" s="5"/>
      <c r="W68" s="5"/>
      <c r="X68" s="5"/>
      <c r="Y68" s="5"/>
      <c r="Z68" s="5"/>
      <c r="AA68" s="5"/>
      <c r="AB68" s="5"/>
    </row>
    <row r="69" spans="1:28" s="1" customFormat="1" ht="20.25" x14ac:dyDescent="0.3">
      <c r="A69" s="74"/>
      <c r="B69" s="74"/>
      <c r="C69" s="74"/>
      <c r="D69" s="74"/>
      <c r="E69" s="74"/>
      <c r="F69" s="74"/>
      <c r="G69" s="56"/>
      <c r="H69" s="56"/>
      <c r="I69" s="56"/>
      <c r="J69" s="56"/>
      <c r="K69" s="56"/>
      <c r="L69" s="56"/>
      <c r="M69" s="56"/>
      <c r="N69" s="56"/>
      <c r="O69" s="7"/>
      <c r="P69" s="5"/>
      <c r="Q69" s="5"/>
      <c r="R69" s="5"/>
      <c r="S69" s="5"/>
      <c r="T69" s="5"/>
      <c r="U69" s="5"/>
      <c r="V69" s="5"/>
      <c r="W69" s="5"/>
      <c r="X69" s="5"/>
      <c r="Y69" s="5"/>
      <c r="Z69" s="5"/>
      <c r="AA69" s="5"/>
      <c r="AB69" s="5"/>
    </row>
    <row r="70" spans="1:28" s="1" customFormat="1" ht="20.25" x14ac:dyDescent="0.3">
      <c r="A70" s="74"/>
      <c r="B70" s="74"/>
      <c r="C70" s="74"/>
      <c r="D70" s="74"/>
      <c r="E70" s="74"/>
      <c r="F70" s="56"/>
      <c r="G70" s="56"/>
      <c r="H70" s="56"/>
      <c r="I70" s="56"/>
      <c r="J70" s="56"/>
      <c r="K70" s="56"/>
      <c r="L70" s="56"/>
      <c r="M70" s="56"/>
      <c r="N70" s="56"/>
      <c r="O70" s="11"/>
    </row>
    <row r="71" spans="1:28" s="1" customFormat="1" ht="12.75" customHeight="1" x14ac:dyDescent="0.3">
      <c r="A71" s="56"/>
      <c r="B71" s="56"/>
      <c r="C71" s="56"/>
      <c r="D71" s="56"/>
      <c r="E71" s="56"/>
      <c r="F71" s="71"/>
      <c r="G71" s="56"/>
      <c r="H71" s="56"/>
      <c r="I71" s="56"/>
      <c r="J71" s="56"/>
      <c r="K71" s="56"/>
      <c r="L71" s="56"/>
      <c r="M71" s="56"/>
      <c r="N71" s="56"/>
      <c r="O71" s="11"/>
    </row>
    <row r="72" spans="1:28" s="1" customFormat="1" ht="24" customHeight="1" x14ac:dyDescent="0.3">
      <c r="A72" s="351" t="s">
        <v>97</v>
      </c>
      <c r="B72" s="351"/>
      <c r="C72" s="351"/>
      <c r="D72" s="71"/>
      <c r="E72" s="71"/>
      <c r="F72" s="74"/>
      <c r="G72" s="56"/>
      <c r="H72" s="56"/>
      <c r="I72" s="56"/>
      <c r="J72" s="56"/>
      <c r="K72" s="56"/>
      <c r="L72" s="56"/>
      <c r="M72" s="56"/>
      <c r="N72" s="56"/>
      <c r="O72" s="6" t="s">
        <v>120</v>
      </c>
      <c r="P72" s="5"/>
      <c r="Q72" s="5"/>
      <c r="R72" s="5"/>
      <c r="S72" s="5"/>
      <c r="T72" s="5"/>
      <c r="U72" s="5"/>
      <c r="V72" s="5"/>
      <c r="W72" s="5"/>
      <c r="X72" s="5"/>
      <c r="Y72" s="5"/>
      <c r="Z72" s="5"/>
      <c r="AA72" s="5"/>
      <c r="AB72" s="5"/>
    </row>
    <row r="73" spans="1:28" s="1" customFormat="1" ht="60" customHeight="1" x14ac:dyDescent="0.3">
      <c r="A73" s="336" t="str">
        <f>IF('Workings 2.0'!$Q$5&lt;=0.33,$O$73,IF('Workings 2.0'!$Q$5&lt;=0.66,$O$75,$O$78))</f>
        <v>MODERATE: The organization appears to have adequate staffing, but further work is suggested to understand the organization's relative strengths in this arena and improve the organization's  relative weaknesses.</v>
      </c>
      <c r="B73" s="336"/>
      <c r="C73" s="336"/>
      <c r="D73" s="336"/>
      <c r="E73" s="336"/>
      <c r="F73" s="336"/>
      <c r="G73" s="56"/>
      <c r="H73" s="56"/>
      <c r="I73" s="56"/>
      <c r="J73" s="56"/>
      <c r="K73" s="56"/>
      <c r="L73" s="56"/>
      <c r="M73" s="56"/>
      <c r="N73" s="56"/>
      <c r="O73" s="7" t="s">
        <v>140</v>
      </c>
      <c r="P73" s="5"/>
      <c r="Q73" s="5"/>
      <c r="R73" s="5"/>
      <c r="S73" s="5"/>
      <c r="T73" s="5"/>
      <c r="U73" s="5"/>
      <c r="V73" s="5"/>
      <c r="W73" s="5"/>
      <c r="X73" s="5"/>
      <c r="Y73" s="5"/>
      <c r="Z73" s="5"/>
      <c r="AA73" s="5"/>
      <c r="AB73" s="5"/>
    </row>
    <row r="74" spans="1:28" s="1" customFormat="1" ht="20.25" x14ac:dyDescent="0.3">
      <c r="A74" s="336"/>
      <c r="B74" s="336"/>
      <c r="C74" s="336"/>
      <c r="D74" s="336"/>
      <c r="E74" s="336"/>
      <c r="F74" s="336"/>
      <c r="G74" s="56"/>
      <c r="H74" s="56"/>
      <c r="I74" s="56"/>
      <c r="J74" s="56"/>
      <c r="K74" s="56"/>
      <c r="L74" s="56"/>
      <c r="M74" s="56"/>
      <c r="N74" s="56"/>
      <c r="O74" s="6" t="s">
        <v>116</v>
      </c>
      <c r="P74" s="5"/>
      <c r="Q74" s="5"/>
      <c r="R74" s="5"/>
      <c r="S74" s="5"/>
      <c r="T74" s="5"/>
      <c r="U74" s="5"/>
      <c r="V74" s="5"/>
      <c r="W74" s="5"/>
      <c r="X74" s="5"/>
      <c r="Y74" s="5"/>
      <c r="Z74" s="5"/>
      <c r="AA74" s="5"/>
      <c r="AB74" s="5"/>
    </row>
    <row r="75" spans="1:28" s="1" customFormat="1" ht="42.75" x14ac:dyDescent="0.3">
      <c r="A75" s="336"/>
      <c r="B75" s="336"/>
      <c r="C75" s="336"/>
      <c r="D75" s="336"/>
      <c r="E75" s="336"/>
      <c r="F75" s="336"/>
      <c r="G75" s="56"/>
      <c r="H75" s="56"/>
      <c r="I75" s="56"/>
      <c r="J75" s="56"/>
      <c r="K75" s="56"/>
      <c r="L75" s="56"/>
      <c r="M75" s="56"/>
      <c r="N75" s="56"/>
      <c r="O75" s="7" t="s">
        <v>49</v>
      </c>
      <c r="P75" s="5"/>
      <c r="Q75" s="5"/>
      <c r="R75" s="5"/>
      <c r="S75" s="5"/>
      <c r="T75" s="5"/>
      <c r="U75" s="5"/>
      <c r="V75" s="5"/>
      <c r="W75" s="5"/>
      <c r="X75" s="5"/>
      <c r="Y75" s="5"/>
      <c r="Z75" s="5"/>
      <c r="AA75" s="5"/>
      <c r="AB75" s="5"/>
    </row>
    <row r="76" spans="1:28" s="11" customFormat="1" ht="20.25" x14ac:dyDescent="0.3">
      <c r="A76" s="72"/>
      <c r="B76" s="72"/>
      <c r="C76" s="72"/>
      <c r="D76" s="72"/>
      <c r="E76" s="72"/>
      <c r="F76" s="72"/>
      <c r="G76" s="56"/>
      <c r="H76" s="56"/>
      <c r="I76" s="56"/>
      <c r="J76" s="56"/>
      <c r="K76" s="56"/>
      <c r="L76" s="56"/>
      <c r="M76" s="56"/>
      <c r="N76" s="56"/>
      <c r="O76" s="7"/>
      <c r="P76" s="7"/>
      <c r="Q76" s="7"/>
      <c r="R76" s="7"/>
      <c r="S76" s="7"/>
      <c r="T76" s="7"/>
      <c r="U76" s="7"/>
      <c r="V76" s="7"/>
      <c r="W76" s="7"/>
      <c r="X76" s="7"/>
      <c r="Y76" s="7"/>
      <c r="Z76" s="7"/>
      <c r="AA76" s="7"/>
      <c r="AB76" s="7"/>
    </row>
    <row r="77" spans="1:28" s="1" customFormat="1" ht="20.25" x14ac:dyDescent="0.3">
      <c r="A77" s="58"/>
      <c r="B77" s="58"/>
      <c r="C77" s="58"/>
      <c r="D77" s="58"/>
      <c r="E77" s="58"/>
      <c r="F77" s="74"/>
      <c r="G77" s="56"/>
      <c r="H77" s="56"/>
      <c r="I77" s="56"/>
      <c r="J77" s="56"/>
      <c r="K77" s="56"/>
      <c r="L77" s="56"/>
      <c r="M77" s="56"/>
      <c r="N77" s="56"/>
      <c r="O77" s="6" t="s">
        <v>119</v>
      </c>
      <c r="P77" s="5"/>
      <c r="Q77" s="5"/>
      <c r="R77" s="5"/>
      <c r="S77" s="5"/>
      <c r="T77" s="5"/>
      <c r="U77" s="5"/>
      <c r="V77" s="5"/>
      <c r="W77" s="5"/>
      <c r="X77" s="5"/>
      <c r="Y77" s="5"/>
      <c r="Z77" s="5"/>
      <c r="AA77" s="5"/>
      <c r="AB77" s="5"/>
    </row>
    <row r="78" spans="1:28" s="1" customFormat="1" ht="45" customHeight="1" x14ac:dyDescent="0.3">
      <c r="A78" s="74"/>
      <c r="B78" s="74"/>
      <c r="C78" s="74"/>
      <c r="D78" s="74"/>
      <c r="E78" s="74"/>
      <c r="F78" s="74"/>
      <c r="G78" s="56"/>
      <c r="H78" s="56"/>
      <c r="I78" s="56"/>
      <c r="J78" s="56"/>
      <c r="K78" s="56"/>
      <c r="L78" s="56"/>
      <c r="M78" s="56"/>
      <c r="N78" s="56"/>
      <c r="O78" s="7" t="s">
        <v>141</v>
      </c>
      <c r="P78" s="5"/>
      <c r="Q78" s="5"/>
      <c r="R78" s="5"/>
      <c r="S78" s="5"/>
      <c r="T78" s="5"/>
      <c r="U78" s="5"/>
      <c r="V78" s="5"/>
      <c r="W78" s="5"/>
      <c r="X78" s="5"/>
      <c r="Y78" s="5"/>
      <c r="Z78" s="5"/>
      <c r="AA78" s="5"/>
      <c r="AB78" s="5"/>
    </row>
    <row r="79" spans="1:28" s="1" customFormat="1" ht="20.25" x14ac:dyDescent="0.3">
      <c r="A79" s="74"/>
      <c r="B79" s="74"/>
      <c r="C79" s="74"/>
      <c r="D79" s="74"/>
      <c r="E79" s="74"/>
      <c r="F79" s="74"/>
      <c r="G79" s="56"/>
      <c r="H79" s="56"/>
      <c r="I79" s="56"/>
      <c r="J79" s="56"/>
      <c r="K79" s="56"/>
      <c r="L79" s="56"/>
      <c r="M79" s="56"/>
      <c r="N79" s="56"/>
      <c r="O79" s="7"/>
      <c r="P79" s="5"/>
      <c r="Q79" s="5"/>
      <c r="R79" s="5"/>
      <c r="S79" s="5"/>
      <c r="T79" s="5"/>
      <c r="U79" s="5"/>
      <c r="V79" s="5"/>
      <c r="W79" s="5"/>
      <c r="X79" s="5"/>
      <c r="Y79" s="5"/>
      <c r="Z79" s="5"/>
      <c r="AA79" s="5"/>
      <c r="AB79" s="5"/>
    </row>
    <row r="80" spans="1:28" s="1" customFormat="1" ht="20.25" x14ac:dyDescent="0.3">
      <c r="A80" s="74"/>
      <c r="B80" s="74"/>
      <c r="C80" s="74"/>
      <c r="D80" s="74"/>
      <c r="E80" s="74"/>
      <c r="F80" s="74"/>
      <c r="G80" s="56"/>
      <c r="H80" s="56"/>
      <c r="I80" s="56"/>
      <c r="J80" s="56"/>
      <c r="K80" s="56"/>
      <c r="L80" s="56"/>
      <c r="M80" s="56"/>
      <c r="N80" s="56"/>
      <c r="O80" s="7"/>
      <c r="P80" s="5"/>
      <c r="Q80" s="5"/>
      <c r="R80" s="5"/>
      <c r="S80" s="5"/>
      <c r="T80" s="5"/>
      <c r="U80" s="5"/>
      <c r="V80" s="5"/>
      <c r="W80" s="5"/>
      <c r="X80" s="5"/>
      <c r="Y80" s="5"/>
      <c r="Z80" s="5"/>
      <c r="AA80" s="5"/>
      <c r="AB80" s="5"/>
    </row>
    <row r="81" spans="1:28" s="1" customFormat="1" ht="18.75" customHeight="1" x14ac:dyDescent="0.3">
      <c r="A81" s="56"/>
      <c r="B81" s="56"/>
      <c r="C81" s="56"/>
      <c r="D81" s="56"/>
      <c r="E81" s="56"/>
      <c r="F81" s="71"/>
      <c r="G81" s="56"/>
      <c r="H81" s="56"/>
      <c r="I81" s="56"/>
      <c r="J81" s="56"/>
      <c r="K81" s="56"/>
      <c r="L81" s="56"/>
      <c r="M81" s="56"/>
      <c r="N81" s="56"/>
      <c r="O81" s="11"/>
    </row>
    <row r="82" spans="1:28" s="1" customFormat="1" ht="24" customHeight="1" x14ac:dyDescent="0.3">
      <c r="A82" s="351" t="s">
        <v>98</v>
      </c>
      <c r="B82" s="351"/>
      <c r="C82" s="351"/>
      <c r="D82" s="351"/>
      <c r="E82" s="71"/>
      <c r="F82" s="74"/>
      <c r="G82" s="56"/>
      <c r="H82" s="56"/>
      <c r="I82" s="56"/>
      <c r="J82" s="56"/>
      <c r="K82" s="56"/>
      <c r="L82" s="56"/>
      <c r="M82" s="56"/>
      <c r="N82" s="56"/>
      <c r="O82" s="6" t="s">
        <v>120</v>
      </c>
      <c r="P82" s="5"/>
      <c r="Q82" s="5"/>
      <c r="R82" s="5"/>
      <c r="S82" s="5"/>
      <c r="T82" s="5"/>
      <c r="U82" s="5"/>
      <c r="V82" s="5"/>
      <c r="W82" s="5"/>
      <c r="X82" s="5"/>
      <c r="Y82" s="5"/>
      <c r="Z82" s="5"/>
      <c r="AA82" s="5"/>
      <c r="AB82" s="5"/>
    </row>
    <row r="83" spans="1:28" s="1" customFormat="1" ht="57.75" customHeight="1" x14ac:dyDescent="0.3">
      <c r="A83" s="336" t="str">
        <f>IF('Workings 2.0'!$S$5&lt;=0.33,$O$83,IF('Workings 2.0'!$S$5&lt;=0.66,$O$85,$O$88))</f>
        <v>MODERATE: The organization has scored adequately this area, but given the complex nature of potential outcomes/partnership contracts, further capacity may still be needed to help the organization navigate outcomes-oriented partnership agreements.</v>
      </c>
      <c r="B83" s="336"/>
      <c r="C83" s="336"/>
      <c r="D83" s="336"/>
      <c r="E83" s="336"/>
      <c r="F83" s="336"/>
      <c r="G83" s="56"/>
      <c r="H83" s="56"/>
      <c r="I83" s="56"/>
      <c r="J83" s="56"/>
      <c r="K83" s="56"/>
      <c r="L83" s="56"/>
      <c r="M83" s="56"/>
      <c r="N83" s="56"/>
      <c r="O83" s="7" t="s">
        <v>99</v>
      </c>
      <c r="P83" s="5"/>
      <c r="Q83" s="5"/>
      <c r="R83" s="5"/>
      <c r="S83" s="5"/>
      <c r="T83" s="5"/>
      <c r="U83" s="5"/>
      <c r="V83" s="5"/>
      <c r="W83" s="5"/>
      <c r="X83" s="5"/>
      <c r="Y83" s="5"/>
      <c r="Z83" s="5"/>
      <c r="AA83" s="5"/>
      <c r="AB83" s="5"/>
    </row>
    <row r="84" spans="1:28" s="1" customFormat="1" ht="20.25" x14ac:dyDescent="0.3">
      <c r="A84" s="336"/>
      <c r="B84" s="336"/>
      <c r="C84" s="336"/>
      <c r="D84" s="336"/>
      <c r="E84" s="336"/>
      <c r="F84" s="336"/>
      <c r="G84" s="56"/>
      <c r="H84" s="56"/>
      <c r="I84" s="56"/>
      <c r="J84" s="56"/>
      <c r="K84" s="56"/>
      <c r="L84" s="56"/>
      <c r="M84" s="56"/>
      <c r="N84" s="56"/>
      <c r="O84" s="6" t="s">
        <v>116</v>
      </c>
      <c r="P84" s="5"/>
      <c r="Q84" s="5"/>
      <c r="R84" s="5"/>
      <c r="S84" s="5"/>
      <c r="T84" s="5"/>
      <c r="U84" s="5"/>
      <c r="V84" s="5"/>
      <c r="W84" s="5"/>
      <c r="X84" s="5"/>
      <c r="Y84" s="5"/>
      <c r="Z84" s="5"/>
      <c r="AA84" s="5"/>
      <c r="AB84" s="5"/>
    </row>
    <row r="85" spans="1:28" s="1" customFormat="1" ht="42.75" x14ac:dyDescent="0.3">
      <c r="A85" s="336"/>
      <c r="B85" s="336"/>
      <c r="C85" s="336"/>
      <c r="D85" s="336"/>
      <c r="E85" s="336"/>
      <c r="F85" s="336"/>
      <c r="G85" s="56"/>
      <c r="H85" s="56"/>
      <c r="I85" s="56"/>
      <c r="J85" s="56"/>
      <c r="K85" s="56"/>
      <c r="L85" s="56"/>
      <c r="M85" s="56"/>
      <c r="N85" s="56"/>
      <c r="O85" s="7" t="s">
        <v>54</v>
      </c>
      <c r="P85" s="5"/>
      <c r="Q85" s="5"/>
      <c r="R85" s="5"/>
      <c r="S85" s="5"/>
      <c r="T85" s="5"/>
      <c r="U85" s="5"/>
      <c r="V85" s="5"/>
      <c r="W85" s="5"/>
      <c r="X85" s="5"/>
      <c r="Y85" s="5"/>
      <c r="Z85" s="5"/>
      <c r="AA85" s="5"/>
      <c r="AB85" s="5"/>
    </row>
    <row r="86" spans="1:28" s="11" customFormat="1" ht="20.25" x14ac:dyDescent="0.3">
      <c r="A86" s="336"/>
      <c r="B86" s="336"/>
      <c r="C86" s="336"/>
      <c r="D86" s="336"/>
      <c r="E86" s="336"/>
      <c r="F86" s="336"/>
      <c r="G86" s="56"/>
      <c r="H86" s="56"/>
      <c r="I86" s="56"/>
      <c r="J86" s="56"/>
      <c r="K86" s="56"/>
      <c r="L86" s="56"/>
      <c r="M86" s="56"/>
      <c r="N86" s="56"/>
      <c r="O86" s="7"/>
      <c r="P86" s="7"/>
      <c r="Q86" s="7"/>
      <c r="R86" s="7"/>
      <c r="S86" s="7"/>
      <c r="T86" s="7"/>
      <c r="U86" s="7"/>
      <c r="V86" s="7"/>
      <c r="W86" s="7"/>
      <c r="X86" s="7"/>
      <c r="Y86" s="7"/>
      <c r="Z86" s="7"/>
      <c r="AA86" s="7"/>
      <c r="AB86" s="7"/>
    </row>
    <row r="87" spans="1:28" s="1" customFormat="1" ht="20.25" x14ac:dyDescent="0.3">
      <c r="A87" s="336"/>
      <c r="B87" s="336"/>
      <c r="C87" s="336"/>
      <c r="D87" s="336"/>
      <c r="E87" s="336"/>
      <c r="F87" s="336"/>
      <c r="G87" s="56"/>
      <c r="H87" s="56"/>
      <c r="I87" s="56"/>
      <c r="J87" s="56"/>
      <c r="K87" s="56"/>
      <c r="L87" s="56"/>
      <c r="M87" s="56"/>
      <c r="N87" s="56"/>
      <c r="O87" s="6" t="s">
        <v>119</v>
      </c>
      <c r="P87" s="5"/>
      <c r="Q87" s="5"/>
      <c r="R87" s="5"/>
      <c r="S87" s="5"/>
      <c r="T87" s="5"/>
      <c r="U87" s="5"/>
      <c r="V87" s="5"/>
      <c r="W87" s="5"/>
      <c r="X87" s="5"/>
      <c r="Y87" s="5"/>
      <c r="Z87" s="5"/>
      <c r="AA87" s="5"/>
      <c r="AB87" s="5"/>
    </row>
    <row r="88" spans="1:28" s="1" customFormat="1" ht="42.75" x14ac:dyDescent="0.3">
      <c r="A88" s="74"/>
      <c r="B88" s="74"/>
      <c r="C88" s="74"/>
      <c r="D88" s="74"/>
      <c r="E88" s="74"/>
      <c r="F88" s="74"/>
      <c r="G88" s="56"/>
      <c r="H88" s="56"/>
      <c r="I88" s="56"/>
      <c r="J88" s="56"/>
      <c r="K88" s="56"/>
      <c r="L88" s="56"/>
      <c r="M88" s="56"/>
      <c r="N88" s="56"/>
      <c r="O88" s="7" t="s">
        <v>60</v>
      </c>
      <c r="P88" s="5"/>
      <c r="Q88" s="5"/>
      <c r="R88" s="5"/>
      <c r="S88" s="5"/>
      <c r="T88" s="5"/>
      <c r="U88" s="5"/>
      <c r="V88" s="5"/>
      <c r="W88" s="5"/>
      <c r="X88" s="5"/>
      <c r="Y88" s="5"/>
      <c r="Z88" s="5"/>
      <c r="AA88" s="5"/>
      <c r="AB88" s="5"/>
    </row>
    <row r="89" spans="1:28" s="1" customFormat="1" ht="20.25" x14ac:dyDescent="0.3">
      <c r="A89" s="74"/>
      <c r="B89" s="74"/>
      <c r="C89" s="74"/>
      <c r="D89" s="74"/>
      <c r="E89" s="74"/>
      <c r="F89" s="74"/>
      <c r="G89" s="56"/>
      <c r="H89" s="56"/>
      <c r="I89" s="56"/>
      <c r="J89" s="56"/>
      <c r="K89" s="56"/>
      <c r="L89" s="56"/>
      <c r="M89" s="56"/>
      <c r="N89" s="56"/>
      <c r="O89" s="7"/>
      <c r="P89" s="5"/>
      <c r="Q89" s="5"/>
      <c r="R89" s="5"/>
      <c r="S89" s="5"/>
      <c r="T89" s="5"/>
      <c r="U89" s="5"/>
      <c r="V89" s="5"/>
      <c r="W89" s="5"/>
      <c r="X89" s="5"/>
      <c r="Y89" s="5"/>
      <c r="Z89" s="5"/>
      <c r="AA89" s="5"/>
      <c r="AB89" s="5"/>
    </row>
    <row r="90" spans="1:28" s="1" customFormat="1" ht="20.25" x14ac:dyDescent="0.3">
      <c r="A90" s="55"/>
      <c r="B90" s="55"/>
      <c r="C90" s="55"/>
      <c r="D90" s="55"/>
      <c r="E90" s="55"/>
      <c r="F90" s="55"/>
      <c r="G90" s="56"/>
      <c r="H90" s="56"/>
      <c r="I90" s="56"/>
      <c r="J90" s="56"/>
      <c r="K90" s="56"/>
      <c r="L90" s="56"/>
      <c r="M90" s="56"/>
      <c r="N90" s="56"/>
      <c r="O90" s="5"/>
      <c r="P90" s="5"/>
      <c r="Q90" s="5"/>
      <c r="R90" s="5"/>
      <c r="S90" s="5"/>
      <c r="T90" s="5"/>
      <c r="U90" s="5"/>
      <c r="V90" s="5"/>
      <c r="W90" s="5"/>
      <c r="X90" s="5"/>
      <c r="Y90" s="5"/>
      <c r="Z90" s="5"/>
      <c r="AA90" s="5"/>
      <c r="AB90" s="5"/>
    </row>
    <row r="91" spans="1:28" s="1" customFormat="1" ht="20.25" x14ac:dyDescent="0.3">
      <c r="A91" s="55"/>
      <c r="B91" s="55"/>
      <c r="C91" s="55"/>
      <c r="D91" s="55"/>
      <c r="E91" s="55"/>
      <c r="F91" s="55"/>
      <c r="G91" s="56"/>
      <c r="H91" s="56"/>
      <c r="I91" s="56"/>
      <c r="J91" s="56"/>
      <c r="K91" s="56"/>
      <c r="L91" s="56"/>
      <c r="M91" s="56"/>
      <c r="N91" s="56"/>
      <c r="O91" s="5"/>
      <c r="P91" s="5"/>
      <c r="Q91" s="5"/>
      <c r="R91" s="5"/>
      <c r="S91" s="5"/>
      <c r="T91" s="5"/>
      <c r="U91" s="5"/>
      <c r="V91" s="5"/>
      <c r="W91" s="5"/>
      <c r="X91" s="5"/>
      <c r="Y91" s="5"/>
      <c r="Z91" s="5"/>
      <c r="AA91" s="5"/>
      <c r="AB91" s="5"/>
    </row>
    <row r="92" spans="1:28" s="1" customFormat="1" ht="20.25" x14ac:dyDescent="0.3">
      <c r="A92" s="55"/>
      <c r="B92" s="55"/>
      <c r="C92" s="55"/>
      <c r="D92" s="55"/>
      <c r="E92" s="55"/>
      <c r="F92" s="56"/>
      <c r="G92" s="56"/>
      <c r="H92" s="56"/>
      <c r="I92" s="56"/>
      <c r="J92" s="56"/>
      <c r="K92" s="56"/>
      <c r="L92" s="56"/>
      <c r="M92" s="56"/>
      <c r="N92" s="56"/>
      <c r="O92" s="5"/>
      <c r="P92" s="5"/>
      <c r="Q92" s="5"/>
      <c r="R92" s="5"/>
      <c r="S92" s="5"/>
      <c r="T92" s="5"/>
      <c r="U92" s="5"/>
      <c r="V92" s="5"/>
      <c r="W92" s="5"/>
      <c r="X92" s="5"/>
      <c r="Y92" s="5"/>
      <c r="Z92" s="5"/>
      <c r="AA92" s="5"/>
      <c r="AB92" s="5"/>
    </row>
    <row r="93" spans="1:28" s="1" customFormat="1" ht="20.25" x14ac:dyDescent="0.3">
      <c r="A93" s="56"/>
      <c r="B93" s="56"/>
      <c r="C93" s="56"/>
      <c r="D93" s="56"/>
      <c r="E93" s="56"/>
      <c r="F93" s="56"/>
      <c r="G93" s="56"/>
      <c r="H93" s="56"/>
      <c r="I93" s="56"/>
      <c r="J93" s="56"/>
      <c r="K93" s="56"/>
      <c r="L93" s="56"/>
      <c r="M93" s="56"/>
      <c r="N93" s="56"/>
    </row>
    <row r="94" spans="1:28" s="1" customFormat="1" ht="20.25" x14ac:dyDescent="0.3">
      <c r="A94" s="56"/>
      <c r="B94" s="56"/>
      <c r="C94" s="56"/>
      <c r="D94" s="56"/>
      <c r="E94" s="56"/>
      <c r="F94" s="56"/>
      <c r="G94" s="56"/>
      <c r="H94" s="56"/>
      <c r="I94" s="56"/>
      <c r="J94" s="56"/>
      <c r="K94" s="56"/>
      <c r="L94" s="56"/>
      <c r="M94" s="56"/>
      <c r="N94" s="56"/>
    </row>
    <row r="95" spans="1:28" s="1" customFormat="1" ht="20.25" x14ac:dyDescent="0.3">
      <c r="A95" s="56"/>
      <c r="B95" s="56"/>
      <c r="C95" s="56"/>
      <c r="D95" s="56"/>
      <c r="E95" s="56"/>
      <c r="F95" s="56"/>
      <c r="G95" s="56"/>
      <c r="H95" s="56"/>
      <c r="I95" s="56"/>
      <c r="J95" s="56"/>
      <c r="K95" s="56"/>
      <c r="L95" s="56"/>
      <c r="M95" s="56"/>
      <c r="N95" s="56"/>
    </row>
    <row r="96" spans="1:28" s="1" customFormat="1" ht="20.25" x14ac:dyDescent="0.3">
      <c r="A96" s="56"/>
      <c r="B96" s="56"/>
      <c r="C96" s="56"/>
      <c r="D96" s="56"/>
      <c r="E96" s="56"/>
      <c r="F96" s="56"/>
      <c r="G96" s="56"/>
      <c r="H96" s="56"/>
      <c r="I96" s="56"/>
      <c r="J96" s="56"/>
      <c r="K96" s="56"/>
      <c r="L96" s="56"/>
      <c r="M96" s="56"/>
      <c r="N96" s="56"/>
    </row>
    <row r="97" spans="1:14" s="1" customFormat="1" ht="20.25" x14ac:dyDescent="0.3">
      <c r="A97" s="56"/>
      <c r="B97" s="56"/>
      <c r="C97" s="56"/>
      <c r="D97" s="56"/>
      <c r="E97" s="56"/>
      <c r="F97" s="56"/>
      <c r="G97" s="56"/>
      <c r="H97" s="56"/>
      <c r="I97" s="56"/>
      <c r="J97" s="56"/>
      <c r="K97" s="56"/>
      <c r="L97" s="56"/>
      <c r="M97" s="56"/>
      <c r="N97" s="56"/>
    </row>
    <row r="98" spans="1:14" s="1" customFormat="1" ht="20.25" x14ac:dyDescent="0.3">
      <c r="A98" s="56"/>
      <c r="B98" s="56"/>
      <c r="C98" s="56"/>
      <c r="D98" s="56"/>
      <c r="E98" s="56"/>
      <c r="F98" s="56"/>
      <c r="G98" s="56"/>
      <c r="H98" s="56"/>
      <c r="I98" s="56"/>
      <c r="J98" s="56"/>
      <c r="K98" s="56"/>
      <c r="L98" s="56"/>
      <c r="M98" s="56"/>
      <c r="N98" s="56"/>
    </row>
    <row r="99" spans="1:14" s="1" customFormat="1" ht="20.25" x14ac:dyDescent="0.3">
      <c r="A99" s="56"/>
      <c r="B99" s="56"/>
      <c r="C99" s="56"/>
      <c r="D99" s="56"/>
      <c r="E99" s="56"/>
      <c r="F99" s="56"/>
      <c r="G99" s="56"/>
      <c r="H99" s="56"/>
      <c r="I99" s="56"/>
      <c r="J99" s="56"/>
      <c r="K99" s="56"/>
      <c r="L99" s="56"/>
      <c r="M99" s="56"/>
      <c r="N99" s="56"/>
    </row>
    <row r="100" spans="1:14" s="1" customFormat="1" ht="20.25" x14ac:dyDescent="0.3">
      <c r="A100" s="56"/>
      <c r="B100" s="56"/>
      <c r="C100" s="56"/>
      <c r="D100" s="56"/>
      <c r="E100" s="56"/>
      <c r="F100" s="56"/>
      <c r="G100" s="56"/>
      <c r="H100" s="56"/>
      <c r="I100" s="56"/>
      <c r="J100" s="56"/>
      <c r="K100" s="56"/>
      <c r="L100" s="56"/>
      <c r="M100" s="56"/>
      <c r="N100" s="56"/>
    </row>
    <row r="101" spans="1:14" s="1" customFormat="1" ht="20.25" x14ac:dyDescent="0.3">
      <c r="A101" s="56"/>
      <c r="B101" s="56"/>
      <c r="C101" s="56"/>
      <c r="D101" s="56"/>
      <c r="E101" s="56"/>
      <c r="F101" s="56"/>
      <c r="G101" s="56"/>
      <c r="H101" s="56"/>
      <c r="I101" s="56"/>
      <c r="J101" s="56"/>
      <c r="K101" s="56"/>
      <c r="L101" s="56"/>
      <c r="M101" s="56"/>
      <c r="N101" s="56"/>
    </row>
    <row r="102" spans="1:14" s="1" customFormat="1" ht="20.25" x14ac:dyDescent="0.3">
      <c r="A102" s="56"/>
      <c r="B102" s="56"/>
      <c r="C102" s="56"/>
      <c r="D102" s="56"/>
      <c r="E102" s="56"/>
      <c r="F102" s="56"/>
      <c r="G102" s="56"/>
      <c r="H102" s="56"/>
      <c r="I102" s="56"/>
      <c r="J102" s="56"/>
      <c r="K102" s="56"/>
      <c r="L102" s="56"/>
      <c r="M102" s="56"/>
      <c r="N102" s="56"/>
    </row>
    <row r="103" spans="1:14" s="1" customFormat="1" ht="20.25" x14ac:dyDescent="0.3">
      <c r="A103" s="56"/>
      <c r="B103" s="56"/>
      <c r="C103" s="56"/>
      <c r="D103" s="56"/>
      <c r="E103" s="56"/>
      <c r="F103" s="56"/>
      <c r="G103" s="56"/>
      <c r="H103" s="56"/>
      <c r="I103" s="56"/>
      <c r="J103" s="56"/>
      <c r="K103" s="56"/>
      <c r="L103" s="56"/>
      <c r="M103" s="56"/>
      <c r="N103" s="56"/>
    </row>
    <row r="104" spans="1:14" s="1" customFormat="1" ht="20.25" x14ac:dyDescent="0.3">
      <c r="A104" s="56"/>
      <c r="B104" s="56"/>
      <c r="C104" s="56"/>
      <c r="D104" s="56"/>
      <c r="E104" s="56"/>
      <c r="F104" s="56"/>
      <c r="G104" s="56"/>
      <c r="H104" s="56"/>
      <c r="I104" s="56"/>
      <c r="J104" s="56"/>
      <c r="K104" s="56"/>
      <c r="L104" s="56"/>
      <c r="M104" s="56"/>
      <c r="N104" s="56"/>
    </row>
    <row r="105" spans="1:14" s="1" customFormat="1" ht="20.25" x14ac:dyDescent="0.3">
      <c r="A105" s="56"/>
      <c r="B105" s="56"/>
      <c r="C105" s="56"/>
      <c r="D105" s="56"/>
      <c r="E105" s="56"/>
      <c r="F105" s="56"/>
      <c r="G105" s="56"/>
      <c r="H105" s="56"/>
      <c r="I105" s="56"/>
      <c r="J105" s="56"/>
      <c r="K105" s="56"/>
      <c r="L105" s="56"/>
      <c r="M105" s="56"/>
      <c r="N105" s="56"/>
    </row>
    <row r="106" spans="1:14" s="1" customFormat="1" ht="20.25" x14ac:dyDescent="0.3">
      <c r="A106" s="56"/>
      <c r="B106" s="56"/>
      <c r="C106" s="56"/>
      <c r="D106" s="56"/>
      <c r="E106" s="56"/>
      <c r="F106" s="56"/>
      <c r="G106" s="56"/>
      <c r="H106" s="56"/>
      <c r="I106" s="56"/>
      <c r="J106" s="56"/>
      <c r="K106" s="56"/>
      <c r="L106" s="56"/>
      <c r="M106" s="56"/>
      <c r="N106" s="56"/>
    </row>
    <row r="107" spans="1:14" s="1" customFormat="1" ht="20.25" x14ac:dyDescent="0.3">
      <c r="A107" s="56"/>
      <c r="B107" s="56"/>
      <c r="C107" s="56"/>
      <c r="D107" s="56"/>
      <c r="E107" s="56"/>
      <c r="F107" s="56"/>
      <c r="G107" s="56"/>
      <c r="H107" s="56"/>
      <c r="I107" s="56"/>
      <c r="J107" s="56"/>
      <c r="K107" s="56"/>
      <c r="L107" s="56"/>
      <c r="M107" s="56"/>
      <c r="N107" s="56"/>
    </row>
    <row r="108" spans="1:14" s="1" customFormat="1" ht="20.25" x14ac:dyDescent="0.3">
      <c r="A108" s="56"/>
      <c r="B108" s="56"/>
      <c r="C108" s="56"/>
      <c r="D108" s="56"/>
      <c r="E108" s="56"/>
      <c r="F108" s="56"/>
      <c r="G108" s="56"/>
      <c r="H108" s="56"/>
      <c r="I108" s="56"/>
      <c r="J108" s="56"/>
      <c r="K108" s="56"/>
      <c r="L108" s="56"/>
      <c r="M108" s="56"/>
      <c r="N108" s="56"/>
    </row>
    <row r="109" spans="1:14" s="1" customFormat="1" ht="20.25" x14ac:dyDescent="0.3">
      <c r="A109" s="56"/>
      <c r="B109" s="56"/>
      <c r="C109" s="56"/>
      <c r="D109" s="56"/>
      <c r="E109" s="56"/>
      <c r="F109" s="56"/>
      <c r="G109" s="56"/>
      <c r="H109" s="56"/>
      <c r="I109" s="56"/>
      <c r="J109" s="56"/>
      <c r="K109" s="56"/>
      <c r="L109" s="56"/>
      <c r="M109" s="56"/>
      <c r="N109" s="56"/>
    </row>
    <row r="110" spans="1:14" s="1" customFormat="1" ht="20.25" x14ac:dyDescent="0.3">
      <c r="A110" s="56"/>
      <c r="B110" s="56"/>
      <c r="C110" s="56"/>
      <c r="D110" s="56"/>
      <c r="E110" s="56"/>
      <c r="F110" s="56"/>
      <c r="G110" s="56"/>
      <c r="H110" s="56"/>
      <c r="I110" s="56"/>
      <c r="J110" s="56"/>
      <c r="K110" s="56"/>
      <c r="L110" s="56"/>
      <c r="M110" s="56"/>
      <c r="N110" s="56"/>
    </row>
    <row r="111" spans="1:14" s="1" customFormat="1" ht="20.25" x14ac:dyDescent="0.3">
      <c r="A111" s="56"/>
      <c r="B111" s="56"/>
      <c r="C111" s="56"/>
      <c r="D111" s="56"/>
      <c r="E111" s="56"/>
      <c r="F111" s="56"/>
      <c r="G111" s="56"/>
      <c r="H111" s="56"/>
      <c r="I111" s="56"/>
      <c r="J111" s="56"/>
      <c r="K111" s="56"/>
      <c r="L111" s="56"/>
      <c r="M111" s="56"/>
      <c r="N111" s="56"/>
    </row>
    <row r="112" spans="1:14" s="1" customFormat="1" ht="20.25" x14ac:dyDescent="0.3">
      <c r="A112" s="56"/>
      <c r="B112" s="56"/>
      <c r="C112" s="56"/>
      <c r="D112" s="56"/>
      <c r="E112" s="56"/>
      <c r="F112" s="56"/>
      <c r="G112" s="56"/>
      <c r="H112" s="56"/>
      <c r="I112" s="56"/>
      <c r="J112" s="56"/>
      <c r="K112" s="56"/>
      <c r="L112" s="56"/>
      <c r="M112" s="56"/>
      <c r="N112" s="56"/>
    </row>
    <row r="113" spans="1:14" s="1" customFormat="1" ht="20.25" x14ac:dyDescent="0.3">
      <c r="A113" s="56"/>
      <c r="B113" s="56"/>
      <c r="C113" s="56"/>
      <c r="D113" s="56"/>
      <c r="E113" s="56"/>
      <c r="F113" s="56"/>
      <c r="G113" s="56"/>
      <c r="H113" s="56"/>
      <c r="I113" s="56"/>
      <c r="J113" s="56"/>
      <c r="K113" s="56"/>
      <c r="L113" s="56"/>
      <c r="M113" s="56"/>
      <c r="N113" s="56"/>
    </row>
    <row r="114" spans="1:14" s="1" customFormat="1" ht="20.25" x14ac:dyDescent="0.3">
      <c r="A114" s="56"/>
      <c r="B114" s="56"/>
      <c r="C114" s="56"/>
      <c r="D114" s="56"/>
      <c r="E114" s="56"/>
      <c r="F114" s="56"/>
      <c r="G114" s="56"/>
      <c r="H114" s="56"/>
      <c r="I114" s="56"/>
      <c r="J114" s="56"/>
      <c r="K114" s="56"/>
      <c r="L114" s="56"/>
      <c r="M114" s="56"/>
      <c r="N114" s="56"/>
    </row>
    <row r="115" spans="1:14" s="1" customFormat="1" ht="20.25" x14ac:dyDescent="0.3">
      <c r="A115" s="56"/>
      <c r="B115" s="56"/>
      <c r="C115" s="56"/>
      <c r="D115" s="56"/>
      <c r="E115" s="56"/>
      <c r="F115" s="56"/>
      <c r="G115" s="56"/>
      <c r="H115" s="56"/>
      <c r="I115" s="56"/>
      <c r="J115" s="56"/>
      <c r="K115" s="56"/>
      <c r="L115" s="56"/>
      <c r="M115" s="56"/>
      <c r="N115" s="56"/>
    </row>
    <row r="116" spans="1:14" s="1" customFormat="1" ht="20.25" x14ac:dyDescent="0.3">
      <c r="A116" s="56"/>
      <c r="B116" s="56"/>
      <c r="C116" s="56"/>
      <c r="D116" s="56"/>
      <c r="E116" s="56"/>
      <c r="F116" s="56"/>
      <c r="G116" s="56"/>
      <c r="H116" s="56"/>
      <c r="I116" s="56"/>
      <c r="J116" s="56"/>
      <c r="K116" s="56"/>
      <c r="L116" s="56"/>
      <c r="M116" s="56"/>
      <c r="N116" s="56"/>
    </row>
    <row r="117" spans="1:14" s="1" customFormat="1" ht="20.25" x14ac:dyDescent="0.3">
      <c r="A117" s="56"/>
      <c r="B117" s="56"/>
      <c r="C117" s="56"/>
      <c r="D117" s="56"/>
      <c r="E117" s="56"/>
      <c r="F117" s="56"/>
      <c r="G117" s="56"/>
      <c r="H117" s="56"/>
      <c r="I117" s="56"/>
      <c r="J117" s="56"/>
      <c r="K117" s="56"/>
      <c r="L117" s="56"/>
      <c r="M117" s="56"/>
      <c r="N117" s="56"/>
    </row>
    <row r="118" spans="1:14" s="1" customFormat="1" ht="20.25" x14ac:dyDescent="0.3">
      <c r="A118" s="56"/>
      <c r="B118" s="56"/>
      <c r="C118" s="56"/>
      <c r="D118" s="56"/>
      <c r="E118" s="56"/>
      <c r="F118" s="56"/>
      <c r="G118" s="56"/>
      <c r="H118" s="56"/>
      <c r="I118" s="56"/>
      <c r="J118" s="56"/>
      <c r="K118" s="56"/>
      <c r="L118" s="56"/>
      <c r="M118" s="56"/>
      <c r="N118" s="56"/>
    </row>
    <row r="119" spans="1:14" s="1" customFormat="1" ht="20.25" x14ac:dyDescent="0.3">
      <c r="A119" s="56"/>
      <c r="B119" s="56"/>
      <c r="C119" s="56"/>
      <c r="D119" s="56"/>
      <c r="E119" s="56"/>
      <c r="F119" s="56"/>
      <c r="G119" s="56"/>
      <c r="H119" s="56"/>
      <c r="I119" s="56"/>
      <c r="J119" s="56"/>
      <c r="K119" s="56"/>
      <c r="L119" s="56"/>
      <c r="M119" s="56"/>
      <c r="N119" s="56"/>
    </row>
    <row r="120" spans="1:14" s="1" customFormat="1" ht="20.25" x14ac:dyDescent="0.3">
      <c r="A120" s="56"/>
      <c r="B120" s="56"/>
      <c r="C120" s="56"/>
      <c r="D120" s="56"/>
      <c r="E120" s="56"/>
      <c r="F120" s="56"/>
      <c r="G120" s="56"/>
      <c r="H120" s="56"/>
      <c r="I120" s="56"/>
      <c r="J120" s="56"/>
      <c r="K120" s="56"/>
      <c r="L120" s="56"/>
      <c r="M120" s="56"/>
      <c r="N120" s="56"/>
    </row>
    <row r="121" spans="1:14" s="1" customFormat="1" ht="20.25" x14ac:dyDescent="0.3">
      <c r="A121" s="56"/>
      <c r="B121" s="56"/>
      <c r="C121" s="56"/>
      <c r="D121" s="56"/>
      <c r="E121" s="56"/>
      <c r="F121" s="56"/>
      <c r="G121" s="56"/>
      <c r="H121" s="56"/>
      <c r="I121" s="56"/>
      <c r="J121" s="56"/>
      <c r="K121" s="56"/>
      <c r="L121" s="56"/>
      <c r="M121" s="56"/>
      <c r="N121" s="56"/>
    </row>
    <row r="122" spans="1:14" s="1" customFormat="1" ht="20.25" x14ac:dyDescent="0.3">
      <c r="A122" s="56"/>
      <c r="B122" s="56"/>
      <c r="C122" s="56"/>
      <c r="D122" s="56"/>
      <c r="E122" s="56"/>
      <c r="F122" s="56"/>
      <c r="G122" s="56"/>
      <c r="H122" s="56"/>
      <c r="I122" s="56"/>
      <c r="J122" s="56"/>
      <c r="K122" s="56"/>
      <c r="L122" s="56"/>
      <c r="M122" s="56"/>
      <c r="N122" s="56"/>
    </row>
    <row r="123" spans="1:14" s="1" customFormat="1" ht="20.25" x14ac:dyDescent="0.3">
      <c r="A123" s="56"/>
      <c r="B123" s="56"/>
      <c r="C123" s="56"/>
      <c r="D123" s="56"/>
      <c r="E123" s="56"/>
      <c r="F123" s="56"/>
      <c r="G123" s="56"/>
      <c r="H123" s="56"/>
      <c r="I123" s="56"/>
      <c r="J123" s="56"/>
      <c r="K123" s="56"/>
      <c r="L123" s="56"/>
      <c r="M123" s="56"/>
      <c r="N123" s="56"/>
    </row>
    <row r="124" spans="1:14" s="1" customFormat="1" ht="20.25" x14ac:dyDescent="0.3">
      <c r="A124" s="56"/>
      <c r="B124" s="56"/>
      <c r="C124" s="56"/>
      <c r="D124" s="56"/>
      <c r="E124" s="56"/>
      <c r="F124" s="56"/>
      <c r="G124" s="56"/>
      <c r="H124" s="56"/>
      <c r="I124" s="56"/>
      <c r="J124" s="56"/>
      <c r="K124" s="56"/>
      <c r="L124" s="56"/>
      <c r="M124" s="56"/>
      <c r="N124" s="56"/>
    </row>
    <row r="125" spans="1:14" s="1" customFormat="1" ht="20.25" x14ac:dyDescent="0.3">
      <c r="A125" s="56"/>
      <c r="B125" s="56"/>
      <c r="C125" s="56"/>
      <c r="D125" s="56"/>
      <c r="E125" s="56"/>
      <c r="F125" s="56"/>
      <c r="G125" s="56"/>
      <c r="H125" s="56"/>
      <c r="I125" s="56"/>
      <c r="J125" s="56"/>
      <c r="K125" s="56"/>
      <c r="L125" s="56"/>
      <c r="M125" s="56"/>
      <c r="N125" s="56"/>
    </row>
    <row r="126" spans="1:14" s="1" customFormat="1" ht="20.25" x14ac:dyDescent="0.3">
      <c r="A126" s="56"/>
      <c r="B126" s="56"/>
      <c r="C126" s="56"/>
      <c r="D126" s="56"/>
      <c r="E126" s="56"/>
      <c r="F126" s="56"/>
      <c r="G126" s="56"/>
      <c r="H126" s="56"/>
      <c r="I126" s="56"/>
      <c r="J126" s="56"/>
      <c r="K126" s="56"/>
      <c r="L126" s="56"/>
      <c r="M126" s="56"/>
      <c r="N126" s="56"/>
    </row>
    <row r="127" spans="1:14" s="1" customFormat="1" ht="20.25" x14ac:dyDescent="0.3">
      <c r="A127" s="56"/>
      <c r="B127" s="56"/>
      <c r="C127" s="56"/>
      <c r="D127" s="56"/>
      <c r="E127" s="56"/>
      <c r="F127" s="56"/>
      <c r="G127" s="56"/>
      <c r="H127" s="56"/>
      <c r="I127" s="56"/>
      <c r="J127" s="56"/>
      <c r="K127" s="56"/>
      <c r="L127" s="56"/>
      <c r="M127" s="56"/>
      <c r="N127" s="56"/>
    </row>
    <row r="128" spans="1:14" s="1" customFormat="1" ht="20.25" x14ac:dyDescent="0.3">
      <c r="A128" s="56"/>
      <c r="B128" s="56"/>
      <c r="C128" s="56"/>
      <c r="D128" s="56"/>
      <c r="E128" s="56"/>
      <c r="F128" s="56"/>
      <c r="G128" s="56"/>
      <c r="H128" s="56"/>
      <c r="I128" s="56"/>
      <c r="J128" s="56"/>
      <c r="K128" s="56"/>
      <c r="L128" s="56"/>
      <c r="M128" s="56"/>
      <c r="N128" s="56"/>
    </row>
    <row r="129" spans="1:14" s="1" customFormat="1" ht="20.25" x14ac:dyDescent="0.3">
      <c r="A129" s="56"/>
      <c r="B129" s="56"/>
      <c r="C129" s="56"/>
      <c r="D129" s="56"/>
      <c r="E129" s="56"/>
      <c r="F129" s="56"/>
      <c r="G129" s="56"/>
      <c r="H129" s="56"/>
      <c r="I129" s="56"/>
      <c r="J129" s="56"/>
      <c r="K129" s="56"/>
      <c r="L129" s="56"/>
      <c r="M129" s="56"/>
      <c r="N129" s="56"/>
    </row>
    <row r="130" spans="1:14" s="1" customFormat="1" ht="20.25" x14ac:dyDescent="0.3">
      <c r="A130" s="56"/>
      <c r="B130" s="56"/>
      <c r="C130" s="56"/>
      <c r="D130" s="56"/>
      <c r="E130" s="56"/>
      <c r="F130" s="56"/>
      <c r="G130" s="56"/>
      <c r="H130" s="56"/>
      <c r="I130" s="56"/>
      <c r="J130" s="56"/>
      <c r="K130" s="56"/>
      <c r="L130" s="56"/>
      <c r="M130" s="56"/>
      <c r="N130" s="56"/>
    </row>
    <row r="131" spans="1:14" s="1" customFormat="1" ht="20.25" x14ac:dyDescent="0.3">
      <c r="A131" s="56"/>
      <c r="B131" s="56"/>
      <c r="C131" s="56"/>
      <c r="D131" s="56"/>
      <c r="E131" s="56"/>
      <c r="F131" s="56"/>
      <c r="G131" s="56"/>
      <c r="H131" s="56"/>
      <c r="I131" s="56"/>
      <c r="J131" s="56"/>
      <c r="K131" s="56"/>
      <c r="L131" s="56"/>
      <c r="M131" s="56"/>
      <c r="N131" s="56"/>
    </row>
    <row r="132" spans="1:14" s="1" customFormat="1" ht="20.25" x14ac:dyDescent="0.3">
      <c r="A132" s="56"/>
      <c r="B132" s="56"/>
      <c r="C132" s="56"/>
      <c r="D132" s="56"/>
      <c r="E132" s="56"/>
      <c r="F132" s="56"/>
      <c r="G132" s="56"/>
      <c r="H132" s="56"/>
      <c r="I132" s="56"/>
      <c r="J132" s="56"/>
      <c r="K132" s="56"/>
      <c r="L132" s="56"/>
      <c r="M132" s="56"/>
      <c r="N132" s="56"/>
    </row>
    <row r="133" spans="1:14" s="1" customFormat="1" ht="20.25" x14ac:dyDescent="0.3">
      <c r="A133" s="56"/>
      <c r="B133" s="56"/>
      <c r="C133" s="56"/>
      <c r="D133" s="56"/>
      <c r="E133" s="56"/>
      <c r="F133" s="56"/>
      <c r="G133" s="56"/>
      <c r="H133" s="56"/>
      <c r="I133" s="56"/>
      <c r="J133" s="56"/>
      <c r="K133" s="56"/>
      <c r="L133" s="56"/>
      <c r="M133" s="56"/>
      <c r="N133" s="56"/>
    </row>
    <row r="134" spans="1:14" s="1" customFormat="1" ht="20.25" x14ac:dyDescent="0.3">
      <c r="A134" s="56"/>
      <c r="B134" s="56"/>
      <c r="C134" s="56"/>
      <c r="D134" s="56"/>
      <c r="E134" s="56"/>
      <c r="F134" s="56"/>
      <c r="G134" s="56"/>
      <c r="H134" s="56"/>
      <c r="I134" s="56"/>
      <c r="J134" s="56"/>
      <c r="K134" s="56"/>
      <c r="L134" s="56"/>
      <c r="M134" s="56"/>
      <c r="N134" s="56"/>
    </row>
    <row r="135" spans="1:14" s="1" customFormat="1" ht="20.25" x14ac:dyDescent="0.3">
      <c r="A135" s="56"/>
      <c r="B135" s="56"/>
      <c r="C135" s="56"/>
      <c r="D135" s="56"/>
      <c r="E135" s="56"/>
      <c r="F135" s="56"/>
      <c r="G135" s="56"/>
      <c r="H135" s="56"/>
      <c r="I135" s="56"/>
      <c r="J135" s="56"/>
      <c r="K135" s="56"/>
      <c r="L135" s="56"/>
      <c r="M135" s="56"/>
      <c r="N135" s="56"/>
    </row>
    <row r="136" spans="1:14" s="1" customFormat="1" ht="20.25" x14ac:dyDescent="0.3">
      <c r="A136" s="56"/>
      <c r="B136" s="56"/>
      <c r="C136" s="56"/>
      <c r="D136" s="56"/>
      <c r="E136" s="56"/>
      <c r="F136" s="56"/>
      <c r="G136" s="56"/>
      <c r="H136" s="56"/>
      <c r="I136" s="56"/>
      <c r="J136" s="56"/>
      <c r="K136" s="56"/>
      <c r="L136" s="56"/>
      <c r="M136" s="56"/>
      <c r="N136" s="56"/>
    </row>
    <row r="137" spans="1:14" s="1" customFormat="1" ht="20.25" x14ac:dyDescent="0.3">
      <c r="A137" s="56"/>
      <c r="B137" s="56"/>
      <c r="C137" s="56"/>
      <c r="D137" s="56"/>
      <c r="E137" s="56"/>
      <c r="F137" s="56"/>
      <c r="G137" s="56"/>
      <c r="H137" s="56"/>
      <c r="I137" s="56"/>
      <c r="J137" s="56"/>
      <c r="K137" s="56"/>
      <c r="L137" s="56"/>
      <c r="M137" s="56"/>
      <c r="N137" s="56"/>
    </row>
    <row r="138" spans="1:14" s="1" customFormat="1" ht="20.25" x14ac:dyDescent="0.3">
      <c r="A138" s="56"/>
      <c r="B138" s="56"/>
      <c r="C138" s="56"/>
      <c r="D138" s="56"/>
      <c r="E138" s="56"/>
      <c r="F138" s="56"/>
      <c r="G138" s="56"/>
      <c r="H138" s="56"/>
      <c r="I138" s="56"/>
      <c r="J138" s="56"/>
      <c r="K138" s="56"/>
      <c r="L138" s="56"/>
      <c r="M138" s="56"/>
      <c r="N138" s="56"/>
    </row>
    <row r="139" spans="1:14" s="1" customFormat="1" ht="20.25" x14ac:dyDescent="0.3">
      <c r="A139" s="56"/>
      <c r="B139" s="56"/>
      <c r="C139" s="56"/>
      <c r="D139" s="56"/>
      <c r="E139" s="56"/>
      <c r="F139" s="56"/>
      <c r="G139" s="56"/>
      <c r="H139" s="56"/>
      <c r="I139" s="56"/>
      <c r="J139" s="56"/>
      <c r="K139" s="56"/>
      <c r="L139" s="56"/>
      <c r="M139" s="56"/>
      <c r="N139" s="56"/>
    </row>
    <row r="140" spans="1:14" s="1" customFormat="1" ht="20.25" x14ac:dyDescent="0.3">
      <c r="A140" s="56"/>
      <c r="B140" s="56"/>
      <c r="C140" s="56"/>
      <c r="D140" s="56"/>
      <c r="E140" s="56"/>
      <c r="F140" s="56"/>
      <c r="G140" s="56"/>
      <c r="H140" s="56"/>
      <c r="I140" s="56"/>
      <c r="J140" s="56"/>
      <c r="K140" s="56"/>
      <c r="L140" s="56"/>
      <c r="M140" s="56"/>
      <c r="N140" s="56"/>
    </row>
    <row r="141" spans="1:14" s="1" customFormat="1" ht="20.25" x14ac:dyDescent="0.3">
      <c r="A141" s="56"/>
      <c r="B141" s="56"/>
      <c r="C141" s="56"/>
      <c r="D141" s="56"/>
      <c r="E141" s="56"/>
      <c r="F141" s="56"/>
      <c r="G141" s="56"/>
      <c r="H141" s="56"/>
      <c r="I141" s="56"/>
      <c r="J141" s="56"/>
      <c r="K141" s="56"/>
      <c r="L141" s="56"/>
      <c r="M141" s="56"/>
      <c r="N141" s="56"/>
    </row>
    <row r="142" spans="1:14" s="1" customFormat="1" ht="20.25" x14ac:dyDescent="0.3">
      <c r="A142" s="56"/>
      <c r="B142" s="56"/>
      <c r="C142" s="56"/>
      <c r="D142" s="56"/>
      <c r="E142" s="56"/>
      <c r="F142" s="56"/>
      <c r="G142" s="56"/>
      <c r="H142" s="56"/>
      <c r="I142" s="56"/>
      <c r="J142" s="56"/>
      <c r="K142" s="56"/>
      <c r="L142" s="56"/>
      <c r="M142" s="56"/>
      <c r="N142" s="56"/>
    </row>
    <row r="143" spans="1:14" s="1" customFormat="1" ht="20.25" x14ac:dyDescent="0.3">
      <c r="A143" s="56"/>
      <c r="B143" s="56"/>
      <c r="C143" s="56"/>
      <c r="D143" s="56"/>
      <c r="E143" s="56"/>
      <c r="F143" s="56"/>
      <c r="G143" s="56"/>
      <c r="H143" s="56"/>
      <c r="I143" s="56"/>
      <c r="J143" s="56"/>
      <c r="K143" s="56"/>
      <c r="L143" s="56"/>
      <c r="M143" s="56"/>
      <c r="N143" s="56"/>
    </row>
    <row r="144" spans="1:14" s="1" customFormat="1" ht="20.25" x14ac:dyDescent="0.3">
      <c r="A144" s="56"/>
      <c r="B144" s="56"/>
      <c r="C144" s="56"/>
      <c r="D144" s="56"/>
      <c r="E144" s="56"/>
      <c r="F144" s="56"/>
      <c r="G144" s="56"/>
      <c r="H144" s="56"/>
      <c r="I144" s="56"/>
      <c r="J144" s="56"/>
      <c r="K144" s="56"/>
      <c r="L144" s="56"/>
      <c r="M144" s="56"/>
      <c r="N144" s="56"/>
    </row>
    <row r="145" spans="1:14" s="1" customFormat="1" ht="20.25" x14ac:dyDescent="0.3">
      <c r="A145" s="56"/>
      <c r="B145" s="56"/>
      <c r="C145" s="56"/>
      <c r="D145" s="56"/>
      <c r="E145" s="56"/>
      <c r="F145" s="56"/>
      <c r="G145" s="56"/>
      <c r="H145" s="56"/>
      <c r="I145" s="56"/>
      <c r="J145" s="56"/>
      <c r="K145" s="56"/>
      <c r="L145" s="56"/>
      <c r="M145" s="56"/>
      <c r="N145" s="56"/>
    </row>
    <row r="146" spans="1:14" s="1" customFormat="1" ht="20.25" x14ac:dyDescent="0.3">
      <c r="A146" s="56"/>
      <c r="B146" s="56"/>
      <c r="C146" s="56"/>
      <c r="D146" s="56"/>
      <c r="E146" s="56"/>
      <c r="F146" s="56"/>
      <c r="G146" s="56"/>
      <c r="H146" s="56"/>
      <c r="I146" s="56"/>
      <c r="J146" s="56"/>
      <c r="K146" s="56"/>
      <c r="L146" s="56"/>
      <c r="M146" s="56"/>
      <c r="N146" s="56"/>
    </row>
    <row r="147" spans="1:14" s="1" customFormat="1" ht="20.25" x14ac:dyDescent="0.3">
      <c r="A147" s="56"/>
      <c r="B147" s="56"/>
      <c r="C147" s="56"/>
      <c r="D147" s="56"/>
      <c r="E147" s="56"/>
      <c r="F147" s="56"/>
      <c r="G147" s="56"/>
      <c r="H147" s="56"/>
      <c r="I147" s="56"/>
      <c r="J147" s="56"/>
      <c r="K147" s="56"/>
      <c r="L147" s="56"/>
      <c r="M147" s="56"/>
      <c r="N147" s="56"/>
    </row>
    <row r="148" spans="1:14" s="1" customFormat="1" ht="20.25" x14ac:dyDescent="0.3">
      <c r="A148" s="56"/>
      <c r="B148" s="56"/>
      <c r="C148" s="56"/>
      <c r="D148" s="56"/>
      <c r="E148" s="56"/>
      <c r="F148" s="56"/>
      <c r="G148" s="56"/>
      <c r="H148" s="56"/>
      <c r="I148" s="56"/>
      <c r="J148" s="56"/>
      <c r="K148" s="56"/>
      <c r="L148" s="56"/>
      <c r="M148" s="56"/>
      <c r="N148" s="56"/>
    </row>
    <row r="149" spans="1:14" s="1" customFormat="1" ht="20.25" x14ac:dyDescent="0.3">
      <c r="A149" s="56"/>
      <c r="B149" s="56"/>
      <c r="C149" s="56"/>
      <c r="D149" s="56"/>
      <c r="E149" s="56"/>
      <c r="F149" s="56"/>
      <c r="G149" s="56"/>
      <c r="H149" s="56"/>
      <c r="I149" s="56"/>
      <c r="J149" s="56"/>
      <c r="K149" s="56"/>
      <c r="L149" s="56"/>
      <c r="M149" s="56"/>
      <c r="N149" s="56"/>
    </row>
    <row r="150" spans="1:14" s="1" customFormat="1" ht="20.25" x14ac:dyDescent="0.3">
      <c r="A150" s="56"/>
      <c r="B150" s="56"/>
      <c r="C150" s="56"/>
      <c r="D150" s="56"/>
      <c r="E150" s="56"/>
      <c r="F150" s="56"/>
      <c r="G150" s="56"/>
      <c r="H150" s="56"/>
      <c r="I150" s="56"/>
      <c r="J150" s="56"/>
      <c r="K150" s="56"/>
      <c r="L150" s="56"/>
      <c r="M150" s="56"/>
      <c r="N150" s="56"/>
    </row>
    <row r="151" spans="1:14" s="1" customFormat="1" ht="20.25" x14ac:dyDescent="0.3">
      <c r="A151" s="56"/>
      <c r="B151" s="56"/>
      <c r="C151" s="56"/>
      <c r="D151" s="56"/>
      <c r="E151" s="56"/>
      <c r="F151" s="56"/>
      <c r="G151" s="56"/>
      <c r="H151" s="56"/>
      <c r="I151" s="56"/>
      <c r="J151" s="56"/>
      <c r="K151" s="56"/>
      <c r="L151" s="56"/>
      <c r="M151" s="56"/>
      <c r="N151" s="56"/>
    </row>
    <row r="152" spans="1:14" s="1" customFormat="1" ht="20.25" x14ac:dyDescent="0.3">
      <c r="A152" s="56"/>
      <c r="B152" s="56"/>
      <c r="C152" s="56"/>
      <c r="D152" s="56"/>
      <c r="E152" s="56"/>
      <c r="F152" s="56"/>
      <c r="G152" s="56"/>
      <c r="H152" s="56"/>
      <c r="I152" s="56"/>
      <c r="J152" s="56"/>
      <c r="K152" s="56"/>
      <c r="L152" s="56"/>
      <c r="M152" s="56"/>
      <c r="N152" s="56"/>
    </row>
    <row r="153" spans="1:14" s="1" customFormat="1" ht="20.25" x14ac:dyDescent="0.3">
      <c r="A153" s="56"/>
      <c r="B153" s="56"/>
      <c r="C153" s="56"/>
      <c r="D153" s="56"/>
      <c r="E153" s="56"/>
      <c r="F153" s="56"/>
      <c r="G153" s="56"/>
      <c r="H153" s="56"/>
      <c r="I153" s="56"/>
      <c r="J153" s="56"/>
      <c r="K153" s="56"/>
      <c r="L153" s="56"/>
      <c r="M153" s="56"/>
      <c r="N153" s="56"/>
    </row>
    <row r="154" spans="1:14" s="1" customFormat="1" ht="20.25" x14ac:dyDescent="0.3">
      <c r="A154" s="56"/>
      <c r="B154" s="56"/>
      <c r="C154" s="56"/>
      <c r="D154" s="56"/>
      <c r="E154" s="56"/>
      <c r="F154" s="56"/>
      <c r="G154" s="56"/>
      <c r="H154" s="56"/>
      <c r="I154" s="56"/>
      <c r="J154" s="56"/>
      <c r="K154" s="56"/>
      <c r="L154" s="56"/>
      <c r="M154" s="56"/>
      <c r="N154" s="56"/>
    </row>
    <row r="155" spans="1:14" s="1" customFormat="1" ht="20.25" x14ac:dyDescent="0.3">
      <c r="A155" s="56"/>
      <c r="B155" s="56"/>
      <c r="C155" s="56"/>
      <c r="D155" s="56"/>
      <c r="E155" s="56"/>
      <c r="F155" s="56"/>
      <c r="G155" s="56"/>
      <c r="H155" s="56"/>
      <c r="I155" s="56"/>
      <c r="J155" s="56"/>
      <c r="K155" s="56"/>
      <c r="L155" s="56"/>
      <c r="M155" s="56"/>
      <c r="N155" s="56"/>
    </row>
    <row r="156" spans="1:14" s="1" customFormat="1" ht="20.25" x14ac:dyDescent="0.3">
      <c r="A156" s="56"/>
      <c r="B156" s="56"/>
      <c r="C156" s="56"/>
      <c r="D156" s="56"/>
      <c r="E156" s="56"/>
      <c r="F156" s="56"/>
      <c r="G156" s="56"/>
      <c r="H156" s="56"/>
      <c r="I156" s="56"/>
      <c r="J156" s="56"/>
      <c r="K156" s="56"/>
      <c r="L156" s="56"/>
      <c r="M156" s="56"/>
      <c r="N156" s="56"/>
    </row>
    <row r="157" spans="1:14" s="1" customFormat="1" ht="20.25" x14ac:dyDescent="0.3">
      <c r="A157" s="56"/>
      <c r="B157" s="56"/>
      <c r="C157" s="56"/>
      <c r="D157" s="56"/>
      <c r="E157" s="56"/>
      <c r="F157" s="56"/>
      <c r="G157" s="56"/>
      <c r="H157" s="56"/>
      <c r="I157" s="56"/>
      <c r="J157" s="56"/>
      <c r="K157" s="56"/>
      <c r="L157" s="56"/>
      <c r="M157" s="56"/>
      <c r="N157" s="56"/>
    </row>
    <row r="158" spans="1:14" s="1" customFormat="1" ht="20.25" x14ac:dyDescent="0.3">
      <c r="A158" s="56"/>
      <c r="B158" s="56"/>
      <c r="C158" s="56"/>
      <c r="D158" s="56"/>
      <c r="E158" s="56"/>
      <c r="F158" s="56"/>
      <c r="G158" s="56"/>
      <c r="H158" s="56"/>
      <c r="I158" s="56"/>
      <c r="J158" s="56"/>
      <c r="K158" s="56"/>
      <c r="L158" s="56"/>
      <c r="M158" s="56"/>
      <c r="N158" s="56"/>
    </row>
    <row r="159" spans="1:14" s="1" customFormat="1" ht="20.25" x14ac:dyDescent="0.3">
      <c r="A159" s="56"/>
      <c r="B159" s="56"/>
      <c r="C159" s="56"/>
      <c r="D159" s="56"/>
      <c r="E159" s="56"/>
      <c r="F159" s="56"/>
      <c r="G159" s="56"/>
      <c r="H159" s="56"/>
      <c r="I159" s="56"/>
      <c r="J159" s="56"/>
      <c r="K159" s="56"/>
      <c r="L159" s="56"/>
      <c r="M159" s="56"/>
      <c r="N159" s="56"/>
    </row>
    <row r="160" spans="1:14" s="1" customFormat="1" ht="20.25" x14ac:dyDescent="0.3">
      <c r="A160" s="56"/>
      <c r="B160" s="56"/>
      <c r="C160" s="56"/>
      <c r="D160" s="56"/>
      <c r="E160" s="56"/>
      <c r="F160" s="56"/>
      <c r="G160" s="56"/>
      <c r="H160" s="56"/>
      <c r="I160" s="56"/>
      <c r="J160" s="56"/>
      <c r="K160" s="56"/>
      <c r="L160" s="56"/>
      <c r="M160" s="56"/>
      <c r="N160" s="56"/>
    </row>
    <row r="161" spans="1:14" s="1" customFormat="1" ht="20.25" x14ac:dyDescent="0.3">
      <c r="A161" s="56"/>
      <c r="B161" s="56"/>
      <c r="C161" s="56"/>
      <c r="D161" s="56"/>
      <c r="E161" s="56"/>
      <c r="F161" s="56"/>
      <c r="G161" s="56"/>
      <c r="H161" s="56"/>
      <c r="I161" s="56"/>
      <c r="J161" s="56"/>
      <c r="K161" s="56"/>
      <c r="L161" s="56"/>
      <c r="M161" s="56"/>
      <c r="N161" s="56"/>
    </row>
    <row r="162" spans="1:14" s="1" customFormat="1" ht="20.25" x14ac:dyDescent="0.3">
      <c r="A162" s="56"/>
      <c r="B162" s="56"/>
      <c r="C162" s="56"/>
      <c r="D162" s="56"/>
      <c r="E162" s="56"/>
      <c r="F162" s="56"/>
      <c r="G162" s="56"/>
      <c r="H162" s="56"/>
      <c r="I162" s="56"/>
      <c r="J162" s="56"/>
      <c r="K162" s="56"/>
      <c r="L162" s="56"/>
      <c r="M162" s="56"/>
      <c r="N162" s="56"/>
    </row>
    <row r="163" spans="1:14" s="1" customFormat="1" ht="20.25" x14ac:dyDescent="0.3">
      <c r="A163" s="56"/>
      <c r="B163" s="56"/>
      <c r="C163" s="56"/>
      <c r="D163" s="56"/>
      <c r="E163" s="56"/>
      <c r="F163" s="56"/>
      <c r="G163" s="56"/>
      <c r="H163" s="56"/>
      <c r="I163" s="56"/>
      <c r="J163" s="56"/>
      <c r="K163" s="56"/>
      <c r="L163" s="56"/>
      <c r="M163" s="56"/>
      <c r="N163" s="56"/>
    </row>
    <row r="164" spans="1:14" s="1" customFormat="1" ht="20.25" x14ac:dyDescent="0.3">
      <c r="A164" s="56"/>
      <c r="B164" s="56"/>
      <c r="C164" s="56"/>
      <c r="D164" s="56"/>
      <c r="E164" s="56"/>
      <c r="F164" s="56"/>
      <c r="G164" s="56"/>
      <c r="H164" s="56"/>
      <c r="I164" s="56"/>
      <c r="J164" s="56"/>
      <c r="K164" s="56"/>
      <c r="L164" s="56"/>
      <c r="M164" s="56"/>
      <c r="N164" s="56"/>
    </row>
    <row r="165" spans="1:14" s="1" customFormat="1" ht="20.25" x14ac:dyDescent="0.3">
      <c r="A165" s="56"/>
      <c r="B165" s="56"/>
      <c r="C165" s="56"/>
      <c r="D165" s="56"/>
      <c r="E165" s="56"/>
      <c r="F165" s="56"/>
      <c r="G165" s="56"/>
      <c r="H165" s="56"/>
      <c r="I165" s="56"/>
      <c r="J165" s="56"/>
      <c r="K165" s="56"/>
      <c r="L165" s="56"/>
      <c r="M165" s="56"/>
      <c r="N165" s="56"/>
    </row>
    <row r="166" spans="1:14" s="1" customFormat="1" ht="20.25" x14ac:dyDescent="0.3">
      <c r="A166" s="56"/>
      <c r="B166" s="56"/>
      <c r="C166" s="56"/>
      <c r="D166" s="56"/>
      <c r="E166" s="56"/>
      <c r="F166" s="56"/>
      <c r="G166" s="56"/>
      <c r="H166" s="56"/>
      <c r="I166" s="56"/>
      <c r="J166" s="56"/>
      <c r="K166" s="56"/>
      <c r="L166" s="56"/>
      <c r="M166" s="56"/>
      <c r="N166" s="56"/>
    </row>
    <row r="167" spans="1:14" s="1" customFormat="1" ht="20.25" x14ac:dyDescent="0.3">
      <c r="A167" s="56"/>
      <c r="B167" s="56"/>
      <c r="C167" s="56"/>
      <c r="D167" s="56"/>
      <c r="E167" s="56"/>
      <c r="F167" s="56"/>
      <c r="G167" s="56"/>
      <c r="H167" s="56"/>
      <c r="I167" s="56"/>
      <c r="J167" s="56"/>
      <c r="K167" s="56"/>
      <c r="L167" s="56"/>
      <c r="M167" s="56"/>
      <c r="N167" s="56"/>
    </row>
    <row r="168" spans="1:14" s="1" customFormat="1" ht="20.25" x14ac:dyDescent="0.3">
      <c r="A168" s="56"/>
      <c r="B168" s="56"/>
      <c r="C168" s="56"/>
      <c r="D168" s="56"/>
      <c r="E168" s="56"/>
      <c r="F168" s="56"/>
      <c r="G168" s="56"/>
      <c r="H168" s="56"/>
      <c r="I168" s="56"/>
      <c r="J168" s="56"/>
      <c r="K168" s="56"/>
      <c r="L168" s="56"/>
      <c r="M168" s="56"/>
      <c r="N168" s="56"/>
    </row>
    <row r="169" spans="1:14" s="1" customFormat="1" ht="20.25" x14ac:dyDescent="0.3">
      <c r="A169" s="56"/>
      <c r="B169" s="56"/>
      <c r="C169" s="56"/>
      <c r="D169" s="56"/>
      <c r="E169" s="56"/>
      <c r="F169" s="56"/>
      <c r="G169" s="56"/>
      <c r="H169" s="56"/>
      <c r="I169" s="56"/>
      <c r="J169" s="56"/>
      <c r="K169" s="56"/>
      <c r="L169" s="56"/>
      <c r="M169" s="56"/>
      <c r="N169" s="56"/>
    </row>
    <row r="170" spans="1:14" s="1" customFormat="1" ht="20.25" x14ac:dyDescent="0.3">
      <c r="A170" s="56"/>
      <c r="B170" s="56"/>
      <c r="C170" s="56"/>
      <c r="D170" s="56"/>
      <c r="E170" s="56"/>
      <c r="F170" s="56"/>
      <c r="G170" s="56"/>
      <c r="H170" s="56"/>
      <c r="I170" s="56"/>
      <c r="J170" s="56"/>
      <c r="K170" s="56"/>
      <c r="L170" s="56"/>
      <c r="M170" s="56"/>
      <c r="N170" s="56"/>
    </row>
    <row r="171" spans="1:14" s="1" customFormat="1" ht="20.25" x14ac:dyDescent="0.3">
      <c r="A171" s="56"/>
      <c r="B171" s="56"/>
      <c r="C171" s="56"/>
      <c r="D171" s="56"/>
      <c r="E171" s="56"/>
      <c r="F171" s="56"/>
      <c r="G171" s="56"/>
      <c r="H171" s="56"/>
      <c r="I171" s="56"/>
      <c r="J171" s="56"/>
      <c r="K171" s="56"/>
      <c r="L171" s="56"/>
      <c r="M171" s="56"/>
      <c r="N171" s="56"/>
    </row>
    <row r="172" spans="1:14" s="1" customFormat="1" ht="20.25" x14ac:dyDescent="0.3">
      <c r="A172" s="56"/>
      <c r="B172" s="56"/>
      <c r="C172" s="56"/>
      <c r="D172" s="56"/>
      <c r="E172" s="56"/>
      <c r="F172" s="56"/>
      <c r="G172" s="56"/>
      <c r="H172" s="56"/>
      <c r="I172" s="56"/>
      <c r="J172" s="56"/>
      <c r="K172" s="56"/>
      <c r="L172" s="56"/>
      <c r="M172" s="56"/>
      <c r="N172" s="56"/>
    </row>
    <row r="173" spans="1:14" s="1" customFormat="1" ht="20.25" x14ac:dyDescent="0.3">
      <c r="A173" s="56"/>
      <c r="B173" s="56"/>
      <c r="C173" s="56"/>
      <c r="D173" s="56"/>
      <c r="E173" s="56"/>
      <c r="F173" s="56"/>
      <c r="G173" s="56"/>
      <c r="H173" s="56"/>
      <c r="I173" s="56"/>
      <c r="J173" s="56"/>
      <c r="K173" s="56"/>
      <c r="L173" s="56"/>
      <c r="M173" s="56"/>
      <c r="N173" s="56"/>
    </row>
    <row r="174" spans="1:14" s="1" customFormat="1" ht="20.25" x14ac:dyDescent="0.3">
      <c r="A174" s="56"/>
      <c r="B174" s="56"/>
      <c r="C174" s="56"/>
      <c r="D174" s="56"/>
      <c r="E174" s="56"/>
      <c r="F174" s="56"/>
      <c r="G174" s="56"/>
      <c r="H174" s="56"/>
      <c r="I174" s="56"/>
      <c r="J174" s="56"/>
      <c r="K174" s="56"/>
      <c r="L174" s="56"/>
      <c r="M174" s="56"/>
      <c r="N174" s="56"/>
    </row>
    <row r="175" spans="1:14" s="1" customFormat="1" ht="20.25" x14ac:dyDescent="0.3">
      <c r="A175" s="56"/>
      <c r="B175" s="56"/>
      <c r="C175" s="56"/>
      <c r="D175" s="56"/>
      <c r="E175" s="56"/>
      <c r="F175" s="56"/>
      <c r="G175" s="56"/>
      <c r="H175" s="56"/>
      <c r="I175" s="56"/>
      <c r="J175" s="56"/>
      <c r="K175" s="56"/>
      <c r="L175" s="56"/>
      <c r="M175" s="56"/>
      <c r="N175" s="56"/>
    </row>
    <row r="176" spans="1:14" s="1" customFormat="1" ht="20.25" x14ac:dyDescent="0.3">
      <c r="A176" s="56"/>
      <c r="B176" s="56"/>
      <c r="C176" s="56"/>
      <c r="D176" s="56"/>
      <c r="E176" s="56"/>
      <c r="F176" s="56"/>
      <c r="G176" s="56"/>
      <c r="H176" s="56"/>
      <c r="I176" s="56"/>
      <c r="J176" s="56"/>
      <c r="K176" s="56"/>
      <c r="L176" s="56"/>
      <c r="M176" s="56"/>
      <c r="N176" s="56"/>
    </row>
    <row r="177" spans="1:14" s="1" customFormat="1" ht="20.25" x14ac:dyDescent="0.3">
      <c r="A177" s="56"/>
      <c r="B177" s="56"/>
      <c r="C177" s="56"/>
      <c r="D177" s="56"/>
      <c r="E177" s="56"/>
      <c r="F177" s="56"/>
      <c r="G177" s="56"/>
      <c r="H177" s="56"/>
      <c r="I177" s="56"/>
      <c r="J177" s="56"/>
      <c r="K177" s="56"/>
      <c r="L177" s="56"/>
      <c r="M177" s="56"/>
      <c r="N177" s="56"/>
    </row>
    <row r="178" spans="1:14" s="1" customFormat="1" ht="20.25" x14ac:dyDescent="0.3">
      <c r="A178" s="56"/>
      <c r="B178" s="56"/>
      <c r="C178" s="56"/>
      <c r="D178" s="56"/>
      <c r="E178" s="56"/>
      <c r="F178" s="56"/>
      <c r="G178" s="56"/>
      <c r="H178" s="56"/>
      <c r="I178" s="56"/>
      <c r="J178" s="56"/>
      <c r="K178" s="56"/>
      <c r="L178" s="56"/>
      <c r="M178" s="56"/>
      <c r="N178" s="56"/>
    </row>
    <row r="179" spans="1:14" s="1" customFormat="1" ht="20.25" x14ac:dyDescent="0.3">
      <c r="A179" s="56"/>
      <c r="B179" s="56"/>
      <c r="C179" s="56"/>
      <c r="D179" s="56"/>
      <c r="E179" s="56"/>
      <c r="F179" s="56"/>
      <c r="G179" s="56"/>
      <c r="H179" s="56"/>
      <c r="I179" s="56"/>
      <c r="J179" s="56"/>
      <c r="K179" s="56"/>
      <c r="L179" s="56"/>
      <c r="M179" s="56"/>
      <c r="N179" s="56"/>
    </row>
    <row r="180" spans="1:14" s="1" customFormat="1" ht="20.25" x14ac:dyDescent="0.3">
      <c r="A180" s="56"/>
      <c r="B180" s="56"/>
      <c r="C180" s="56"/>
      <c r="D180" s="56"/>
      <c r="E180" s="56"/>
      <c r="F180" s="56"/>
      <c r="G180" s="56"/>
      <c r="H180" s="56"/>
      <c r="I180" s="56"/>
      <c r="J180" s="56"/>
      <c r="K180" s="56"/>
      <c r="L180" s="56"/>
      <c r="M180" s="56"/>
      <c r="N180" s="56"/>
    </row>
    <row r="181" spans="1:14" s="1" customFormat="1" ht="20.25" x14ac:dyDescent="0.3">
      <c r="A181" s="56"/>
      <c r="B181" s="56"/>
      <c r="C181" s="56"/>
      <c r="D181" s="56"/>
      <c r="E181" s="56"/>
      <c r="F181" s="56"/>
      <c r="G181" s="56"/>
      <c r="H181" s="56"/>
      <c r="I181" s="56"/>
      <c r="J181" s="56"/>
      <c r="K181" s="56"/>
      <c r="L181" s="56"/>
      <c r="M181" s="56"/>
      <c r="N181" s="56"/>
    </row>
    <row r="182" spans="1:14" s="1" customFormat="1" ht="20.25" x14ac:dyDescent="0.3">
      <c r="A182" s="56"/>
      <c r="B182" s="56"/>
      <c r="C182" s="56"/>
      <c r="D182" s="56"/>
      <c r="E182" s="56"/>
      <c r="F182" s="56"/>
      <c r="G182" s="56"/>
      <c r="H182" s="56"/>
      <c r="I182" s="56"/>
      <c r="J182" s="56"/>
      <c r="K182" s="56"/>
      <c r="L182" s="56"/>
      <c r="M182" s="56"/>
      <c r="N182" s="56"/>
    </row>
    <row r="183" spans="1:14" s="1" customFormat="1" ht="20.25" x14ac:dyDescent="0.3">
      <c r="A183" s="56"/>
      <c r="B183" s="56"/>
      <c r="C183" s="56"/>
      <c r="D183" s="56"/>
      <c r="E183" s="56"/>
      <c r="F183" s="56"/>
      <c r="G183" s="56"/>
      <c r="H183" s="56"/>
      <c r="I183" s="56"/>
      <c r="J183" s="56"/>
      <c r="K183" s="56"/>
      <c r="L183" s="56"/>
      <c r="M183" s="56"/>
      <c r="N183" s="56"/>
    </row>
    <row r="184" spans="1:14" s="1" customFormat="1" ht="20.25" x14ac:dyDescent="0.3">
      <c r="A184" s="56"/>
      <c r="B184" s="56"/>
      <c r="C184" s="56"/>
      <c r="D184" s="56"/>
      <c r="E184" s="56"/>
      <c r="F184" s="56"/>
      <c r="G184" s="56"/>
      <c r="H184" s="56"/>
      <c r="I184" s="56"/>
      <c r="J184" s="56"/>
      <c r="K184" s="56"/>
      <c r="L184" s="56"/>
      <c r="M184" s="56"/>
      <c r="N184" s="56"/>
    </row>
    <row r="185" spans="1:14" s="1" customFormat="1" ht="20.25" x14ac:dyDescent="0.3">
      <c r="A185" s="56"/>
      <c r="B185" s="56"/>
      <c r="C185" s="56"/>
      <c r="D185" s="56"/>
      <c r="E185" s="56"/>
      <c r="F185" s="56"/>
      <c r="G185" s="56"/>
      <c r="H185" s="56"/>
      <c r="I185" s="56"/>
      <c r="J185" s="56"/>
      <c r="K185" s="56"/>
      <c r="L185" s="56"/>
      <c r="M185" s="56"/>
      <c r="N185" s="56"/>
    </row>
    <row r="186" spans="1:14" s="1" customFormat="1" ht="20.25" x14ac:dyDescent="0.3">
      <c r="A186" s="56"/>
      <c r="B186" s="56"/>
      <c r="C186" s="56"/>
      <c r="D186" s="56"/>
      <c r="E186" s="56"/>
      <c r="F186" s="56"/>
      <c r="G186" s="56"/>
      <c r="H186" s="56"/>
      <c r="I186" s="56"/>
      <c r="J186" s="56"/>
      <c r="K186" s="56"/>
      <c r="L186" s="56"/>
      <c r="M186" s="56"/>
      <c r="N186" s="56"/>
    </row>
    <row r="187" spans="1:14" s="1" customFormat="1" ht="20.25" x14ac:dyDescent="0.3">
      <c r="A187" s="56"/>
      <c r="B187" s="56"/>
      <c r="C187" s="56"/>
      <c r="D187" s="56"/>
      <c r="E187" s="56"/>
      <c r="F187" s="56"/>
      <c r="G187" s="56"/>
      <c r="H187" s="56"/>
      <c r="I187" s="56"/>
      <c r="J187" s="56"/>
      <c r="K187" s="56"/>
      <c r="L187" s="56"/>
      <c r="M187" s="56"/>
      <c r="N187" s="56"/>
    </row>
    <row r="188" spans="1:14" s="1" customFormat="1" ht="20.25" x14ac:dyDescent="0.3">
      <c r="A188" s="56"/>
      <c r="B188" s="56"/>
      <c r="C188" s="56"/>
      <c r="D188" s="56"/>
      <c r="E188" s="56"/>
      <c r="F188" s="56"/>
      <c r="G188" s="56"/>
      <c r="H188" s="56"/>
      <c r="I188" s="56"/>
      <c r="J188" s="56"/>
      <c r="K188" s="56"/>
      <c r="L188" s="56"/>
      <c r="M188" s="56"/>
      <c r="N188" s="56"/>
    </row>
    <row r="189" spans="1:14" s="1" customFormat="1" ht="20.25" x14ac:dyDescent="0.3">
      <c r="A189" s="56"/>
      <c r="B189" s="56"/>
      <c r="C189" s="56"/>
      <c r="D189" s="56"/>
      <c r="E189" s="56"/>
      <c r="F189" s="56"/>
      <c r="G189" s="56"/>
      <c r="H189" s="56"/>
      <c r="I189" s="56"/>
      <c r="J189" s="56"/>
      <c r="K189" s="56"/>
      <c r="L189" s="56"/>
      <c r="M189" s="56"/>
      <c r="N189" s="56"/>
    </row>
    <row r="190" spans="1:14" s="1" customFormat="1" ht="20.25" x14ac:dyDescent="0.3">
      <c r="A190" s="56"/>
      <c r="B190" s="56"/>
      <c r="C190" s="56"/>
      <c r="D190" s="56"/>
      <c r="E190" s="56"/>
      <c r="F190" s="56"/>
      <c r="G190" s="56"/>
      <c r="H190" s="56"/>
      <c r="I190" s="56"/>
      <c r="J190" s="56"/>
      <c r="K190" s="56"/>
      <c r="L190" s="56"/>
      <c r="M190" s="56"/>
      <c r="N190" s="56"/>
    </row>
    <row r="191" spans="1:14" s="1" customFormat="1" ht="20.25" x14ac:dyDescent="0.3">
      <c r="A191" s="56"/>
      <c r="B191" s="56"/>
      <c r="C191" s="56"/>
      <c r="D191" s="56"/>
      <c r="E191" s="56"/>
      <c r="F191" s="56"/>
      <c r="G191" s="56"/>
      <c r="H191" s="56"/>
      <c r="I191" s="56"/>
      <c r="J191" s="56"/>
      <c r="K191" s="56"/>
      <c r="L191" s="56"/>
      <c r="M191" s="56"/>
      <c r="N191" s="56"/>
    </row>
    <row r="192" spans="1:14" s="1" customFormat="1" ht="20.25" x14ac:dyDescent="0.3">
      <c r="A192" s="56"/>
      <c r="B192" s="56"/>
      <c r="C192" s="56"/>
      <c r="D192" s="56"/>
      <c r="E192" s="56"/>
      <c r="F192" s="56"/>
      <c r="G192" s="56"/>
      <c r="H192" s="56"/>
      <c r="I192" s="56"/>
      <c r="J192" s="56"/>
      <c r="K192" s="56"/>
      <c r="L192" s="56"/>
      <c r="M192" s="56"/>
      <c r="N192" s="56"/>
    </row>
    <row r="193" spans="1:14" s="1" customFormat="1" ht="20.25" x14ac:dyDescent="0.3">
      <c r="A193" s="56"/>
      <c r="B193" s="56"/>
      <c r="C193" s="56"/>
      <c r="D193" s="56"/>
      <c r="E193" s="56"/>
      <c r="F193" s="56"/>
      <c r="G193" s="56"/>
      <c r="H193" s="56"/>
      <c r="I193" s="56"/>
      <c r="J193" s="56"/>
      <c r="K193" s="56"/>
      <c r="L193" s="56"/>
      <c r="M193" s="56"/>
      <c r="N193" s="56"/>
    </row>
    <row r="194" spans="1:14" s="1" customFormat="1" ht="20.25" x14ac:dyDescent="0.3">
      <c r="A194" s="56"/>
      <c r="B194" s="56"/>
      <c r="C194" s="56"/>
      <c r="D194" s="56"/>
      <c r="E194" s="56"/>
      <c r="F194" s="56"/>
      <c r="G194" s="56"/>
      <c r="H194" s="56"/>
      <c r="I194" s="56"/>
      <c r="J194" s="56"/>
      <c r="K194" s="56"/>
      <c r="L194" s="56"/>
      <c r="M194" s="56"/>
      <c r="N194" s="56"/>
    </row>
    <row r="195" spans="1:14" s="1" customFormat="1" ht="20.25" x14ac:dyDescent="0.3">
      <c r="A195" s="56"/>
      <c r="B195" s="56"/>
      <c r="C195" s="56"/>
      <c r="D195" s="56"/>
      <c r="E195" s="56"/>
      <c r="F195" s="56"/>
      <c r="G195" s="56"/>
      <c r="H195" s="56"/>
      <c r="I195" s="56"/>
      <c r="J195" s="56"/>
      <c r="K195" s="56"/>
      <c r="L195" s="56"/>
      <c r="M195" s="56"/>
      <c r="N195" s="56"/>
    </row>
    <row r="196" spans="1:14" s="1" customFormat="1" ht="20.25" x14ac:dyDescent="0.3">
      <c r="A196" s="56"/>
      <c r="B196" s="56"/>
      <c r="C196" s="56"/>
      <c r="D196" s="56"/>
      <c r="E196" s="56"/>
      <c r="F196" s="56"/>
      <c r="G196" s="56"/>
      <c r="H196" s="56"/>
      <c r="I196" s="56"/>
      <c r="J196" s="56"/>
      <c r="K196" s="56"/>
      <c r="L196" s="56"/>
      <c r="M196" s="56"/>
      <c r="N196" s="56"/>
    </row>
    <row r="197" spans="1:14" s="1" customFormat="1" ht="20.25" x14ac:dyDescent="0.3">
      <c r="A197" s="56"/>
      <c r="B197" s="56"/>
      <c r="C197" s="56"/>
      <c r="D197" s="56"/>
      <c r="E197" s="56"/>
      <c r="F197" s="56"/>
      <c r="G197" s="56"/>
      <c r="H197" s="56"/>
      <c r="I197" s="56"/>
      <c r="J197" s="56"/>
      <c r="K197" s="56"/>
      <c r="L197" s="56"/>
      <c r="M197" s="56"/>
      <c r="N197" s="56"/>
    </row>
    <row r="198" spans="1:14" s="1" customFormat="1" ht="20.25" x14ac:dyDescent="0.3">
      <c r="A198" s="56"/>
      <c r="B198" s="56"/>
      <c r="C198" s="56"/>
      <c r="D198" s="56"/>
      <c r="E198" s="56"/>
      <c r="F198" s="56"/>
      <c r="G198" s="56"/>
      <c r="H198" s="56"/>
      <c r="I198" s="56"/>
      <c r="J198" s="56"/>
      <c r="K198" s="56"/>
      <c r="L198" s="56"/>
      <c r="M198" s="56"/>
      <c r="N198" s="56"/>
    </row>
    <row r="199" spans="1:14" s="1" customFormat="1" ht="20.25" x14ac:dyDescent="0.3">
      <c r="A199" s="56"/>
      <c r="B199" s="56"/>
      <c r="C199" s="56"/>
      <c r="D199" s="56"/>
      <c r="E199" s="56"/>
      <c r="F199" s="56"/>
      <c r="G199" s="56"/>
      <c r="H199" s="56"/>
      <c r="I199" s="56"/>
      <c r="J199" s="56"/>
      <c r="K199" s="56"/>
      <c r="L199" s="56"/>
      <c r="M199" s="56"/>
      <c r="N199" s="56"/>
    </row>
    <row r="200" spans="1:14" s="1" customFormat="1" ht="20.25" x14ac:dyDescent="0.3">
      <c r="A200" s="56"/>
      <c r="B200" s="56"/>
      <c r="C200" s="56"/>
      <c r="D200" s="56"/>
      <c r="E200" s="56"/>
      <c r="F200" s="56"/>
      <c r="G200" s="56"/>
      <c r="H200" s="56"/>
      <c r="I200" s="56"/>
      <c r="J200" s="56"/>
      <c r="K200" s="56"/>
      <c r="L200" s="56"/>
      <c r="M200" s="56"/>
      <c r="N200" s="56"/>
    </row>
    <row r="201" spans="1:14" s="1" customFormat="1" ht="20.25" x14ac:dyDescent="0.3">
      <c r="A201" s="56"/>
      <c r="B201" s="56"/>
      <c r="C201" s="56"/>
      <c r="D201" s="56"/>
      <c r="E201" s="56"/>
      <c r="F201" s="56"/>
      <c r="G201" s="56"/>
      <c r="H201" s="56"/>
      <c r="I201" s="56"/>
      <c r="J201" s="56"/>
      <c r="K201" s="56"/>
      <c r="L201" s="56"/>
      <c r="M201" s="56"/>
      <c r="N201" s="56"/>
    </row>
    <row r="202" spans="1:14" s="1" customFormat="1" ht="20.25" x14ac:dyDescent="0.3">
      <c r="A202" s="56"/>
      <c r="B202" s="56"/>
      <c r="C202" s="56"/>
      <c r="D202" s="56"/>
      <c r="E202" s="56"/>
      <c r="F202" s="56"/>
      <c r="G202" s="56"/>
      <c r="H202" s="56"/>
      <c r="I202" s="56"/>
      <c r="J202" s="56"/>
      <c r="K202" s="56"/>
      <c r="L202" s="56"/>
      <c r="M202" s="56"/>
      <c r="N202" s="56"/>
    </row>
    <row r="203" spans="1:14" s="1" customFormat="1" ht="20.25" x14ac:dyDescent="0.3">
      <c r="A203" s="56"/>
      <c r="B203" s="56"/>
      <c r="C203" s="56"/>
      <c r="D203" s="56"/>
      <c r="E203" s="56"/>
      <c r="F203" s="56"/>
      <c r="G203" s="56"/>
      <c r="H203" s="56"/>
      <c r="I203" s="56"/>
      <c r="J203" s="56"/>
      <c r="K203" s="56"/>
      <c r="L203" s="56"/>
      <c r="M203" s="56"/>
      <c r="N203" s="56"/>
    </row>
    <row r="204" spans="1:14" s="1" customFormat="1" ht="20.25" x14ac:dyDescent="0.3">
      <c r="A204" s="56"/>
      <c r="B204" s="56"/>
      <c r="C204" s="56"/>
      <c r="D204" s="56"/>
      <c r="E204" s="56"/>
      <c r="F204" s="56"/>
      <c r="G204" s="56"/>
      <c r="H204" s="56"/>
      <c r="I204" s="56"/>
      <c r="J204" s="56"/>
      <c r="K204" s="56"/>
      <c r="L204" s="56"/>
      <c r="M204" s="56"/>
      <c r="N204" s="56"/>
    </row>
    <row r="205" spans="1:14" s="1" customFormat="1" ht="20.25" x14ac:dyDescent="0.3">
      <c r="A205" s="56"/>
      <c r="B205" s="56"/>
      <c r="C205" s="56"/>
      <c r="D205" s="56"/>
      <c r="E205" s="56"/>
      <c r="F205" s="56"/>
      <c r="G205" s="56"/>
      <c r="H205" s="56"/>
      <c r="I205" s="56"/>
      <c r="J205" s="56"/>
      <c r="K205" s="56"/>
      <c r="L205" s="56"/>
      <c r="M205" s="56"/>
      <c r="N205" s="56"/>
    </row>
    <row r="206" spans="1:14" s="1" customFormat="1" ht="20.25" x14ac:dyDescent="0.3">
      <c r="A206" s="56"/>
      <c r="B206" s="56"/>
      <c r="C206" s="56"/>
      <c r="D206" s="56"/>
      <c r="E206" s="56"/>
      <c r="F206" s="56"/>
      <c r="G206" s="56"/>
      <c r="H206" s="56"/>
      <c r="I206" s="56"/>
      <c r="J206" s="56"/>
      <c r="K206" s="56"/>
      <c r="L206" s="56"/>
      <c r="M206" s="56"/>
      <c r="N206" s="56"/>
    </row>
    <row r="207" spans="1:14" s="1" customFormat="1" ht="20.25" x14ac:dyDescent="0.3">
      <c r="A207" s="56"/>
      <c r="B207" s="56"/>
      <c r="C207" s="56"/>
      <c r="D207" s="56"/>
      <c r="E207" s="56"/>
      <c r="F207" s="56"/>
      <c r="G207" s="56"/>
      <c r="H207" s="56"/>
      <c r="I207" s="56"/>
      <c r="J207" s="56"/>
      <c r="K207" s="56"/>
      <c r="L207" s="56"/>
      <c r="M207" s="56"/>
      <c r="N207" s="56"/>
    </row>
    <row r="208" spans="1:14" s="1" customFormat="1" ht="20.25" x14ac:dyDescent="0.3">
      <c r="A208" s="56"/>
      <c r="B208" s="56"/>
      <c r="C208" s="56"/>
      <c r="D208" s="56"/>
      <c r="E208" s="56"/>
      <c r="F208" s="56"/>
      <c r="G208" s="56"/>
      <c r="H208" s="56"/>
      <c r="I208" s="56"/>
      <c r="J208" s="56"/>
      <c r="K208" s="56"/>
      <c r="L208" s="56"/>
      <c r="M208" s="56"/>
      <c r="N208" s="56"/>
    </row>
    <row r="209" spans="1:14" s="1" customFormat="1" ht="20.25" x14ac:dyDescent="0.3">
      <c r="A209" s="56"/>
      <c r="B209" s="56"/>
      <c r="C209" s="56"/>
      <c r="D209" s="56"/>
      <c r="E209" s="56"/>
      <c r="F209" s="56"/>
      <c r="G209" s="56"/>
      <c r="H209" s="56"/>
      <c r="I209" s="56"/>
      <c r="J209" s="56"/>
      <c r="K209" s="56"/>
      <c r="L209" s="56"/>
      <c r="M209" s="56"/>
      <c r="N209" s="56"/>
    </row>
    <row r="210" spans="1:14" s="1" customFormat="1" ht="20.25" x14ac:dyDescent="0.3">
      <c r="A210" s="56"/>
      <c r="B210" s="56"/>
      <c r="C210" s="56"/>
      <c r="D210" s="56"/>
      <c r="E210" s="56"/>
      <c r="F210" s="56"/>
      <c r="G210" s="56"/>
      <c r="H210" s="56"/>
      <c r="I210" s="56"/>
      <c r="J210" s="56"/>
      <c r="K210" s="56"/>
      <c r="L210" s="56"/>
      <c r="M210" s="56"/>
      <c r="N210" s="56"/>
    </row>
    <row r="211" spans="1:14" s="1" customFormat="1" ht="20.25" x14ac:dyDescent="0.3">
      <c r="A211" s="56"/>
      <c r="B211" s="56"/>
      <c r="C211" s="56"/>
      <c r="D211" s="56"/>
      <c r="E211" s="56"/>
      <c r="F211" s="56"/>
      <c r="G211" s="56"/>
      <c r="H211" s="56"/>
      <c r="I211" s="56"/>
      <c r="J211" s="56"/>
      <c r="K211" s="56"/>
      <c r="L211" s="56"/>
      <c r="M211" s="56"/>
      <c r="N211" s="56"/>
    </row>
    <row r="212" spans="1:14" s="1" customFormat="1" ht="20.25" x14ac:dyDescent="0.3">
      <c r="A212" s="56"/>
      <c r="B212" s="56"/>
      <c r="C212" s="56"/>
      <c r="D212" s="56"/>
      <c r="E212" s="56"/>
      <c r="F212" s="56"/>
      <c r="G212" s="56"/>
      <c r="H212" s="56"/>
      <c r="I212" s="56"/>
      <c r="J212" s="56"/>
      <c r="K212" s="56"/>
      <c r="L212" s="56"/>
      <c r="M212" s="56"/>
      <c r="N212" s="56"/>
    </row>
    <row r="213" spans="1:14" s="1" customFormat="1" ht="20.25" x14ac:dyDescent="0.3">
      <c r="A213" s="56"/>
      <c r="B213" s="56"/>
      <c r="C213" s="56"/>
      <c r="D213" s="56"/>
      <c r="E213" s="56"/>
      <c r="F213" s="56"/>
      <c r="G213" s="56"/>
      <c r="H213" s="56"/>
      <c r="I213" s="56"/>
      <c r="J213" s="56"/>
      <c r="K213" s="56"/>
      <c r="L213" s="56"/>
      <c r="M213" s="56"/>
      <c r="N213" s="56"/>
    </row>
    <row r="214" spans="1:14" s="1" customFormat="1" ht="20.25" x14ac:dyDescent="0.3">
      <c r="A214" s="56"/>
      <c r="B214" s="56"/>
      <c r="C214" s="56"/>
      <c r="D214" s="56"/>
      <c r="E214" s="56"/>
      <c r="F214" s="56"/>
      <c r="G214" s="56"/>
      <c r="H214" s="56"/>
      <c r="I214" s="56"/>
      <c r="J214" s="56"/>
      <c r="K214" s="56"/>
      <c r="L214" s="56"/>
      <c r="M214" s="56"/>
      <c r="N214" s="56"/>
    </row>
    <row r="215" spans="1:14" s="1" customFormat="1" ht="20.25" x14ac:dyDescent="0.3">
      <c r="A215" s="56"/>
      <c r="B215" s="56"/>
      <c r="C215" s="56"/>
      <c r="D215" s="56"/>
      <c r="E215" s="56"/>
      <c r="F215" s="56"/>
      <c r="G215" s="56"/>
      <c r="H215" s="56"/>
      <c r="I215" s="56"/>
      <c r="J215" s="56"/>
      <c r="K215" s="56"/>
      <c r="L215" s="56"/>
      <c r="M215" s="56"/>
      <c r="N215" s="56"/>
    </row>
    <row r="216" spans="1:14" s="1" customFormat="1" ht="20.25" x14ac:dyDescent="0.3">
      <c r="A216" s="56"/>
      <c r="B216" s="56"/>
      <c r="C216" s="56"/>
      <c r="D216" s="56"/>
      <c r="E216" s="56"/>
      <c r="F216" s="56"/>
      <c r="G216" s="56"/>
      <c r="H216" s="56"/>
      <c r="I216" s="56"/>
      <c r="J216" s="56"/>
      <c r="K216" s="56"/>
      <c r="L216" s="56"/>
      <c r="M216" s="56"/>
      <c r="N216" s="56"/>
    </row>
    <row r="217" spans="1:14" s="1" customFormat="1" ht="20.25" x14ac:dyDescent="0.3">
      <c r="A217" s="56"/>
      <c r="B217" s="56"/>
      <c r="C217" s="56"/>
      <c r="D217" s="56"/>
      <c r="E217" s="56"/>
      <c r="F217" s="56"/>
      <c r="G217" s="56"/>
      <c r="H217" s="56"/>
      <c r="I217" s="56"/>
      <c r="J217" s="56"/>
      <c r="K217" s="56"/>
      <c r="L217" s="56"/>
      <c r="M217" s="56"/>
      <c r="N217" s="56"/>
    </row>
    <row r="218" spans="1:14" s="1" customFormat="1" ht="20.25" x14ac:dyDescent="0.3">
      <c r="A218" s="56"/>
      <c r="B218" s="56"/>
      <c r="C218" s="56"/>
      <c r="D218" s="56"/>
      <c r="E218" s="56"/>
      <c r="F218" s="56"/>
      <c r="G218" s="56"/>
      <c r="H218" s="56"/>
      <c r="I218" s="56"/>
      <c r="J218" s="56"/>
      <c r="K218" s="56"/>
      <c r="L218" s="56"/>
      <c r="M218" s="56"/>
      <c r="N218" s="56"/>
    </row>
    <row r="219" spans="1:14" s="1" customFormat="1" ht="20.25" x14ac:dyDescent="0.3">
      <c r="A219" s="56"/>
      <c r="B219" s="56"/>
      <c r="C219" s="56"/>
      <c r="D219" s="56"/>
      <c r="E219" s="56"/>
      <c r="F219" s="56"/>
      <c r="G219" s="56"/>
      <c r="H219" s="56"/>
      <c r="I219" s="56"/>
      <c r="J219" s="56"/>
      <c r="K219" s="56"/>
      <c r="L219" s="56"/>
      <c r="M219" s="56"/>
      <c r="N219" s="56"/>
    </row>
    <row r="220" spans="1:14" s="1" customFormat="1" ht="20.25" x14ac:dyDescent="0.3">
      <c r="A220" s="56"/>
      <c r="B220" s="56"/>
      <c r="C220" s="56"/>
      <c r="D220" s="56"/>
      <c r="E220" s="56"/>
      <c r="F220" s="56"/>
      <c r="G220" s="56"/>
      <c r="H220" s="56"/>
      <c r="I220" s="56"/>
      <c r="J220" s="56"/>
      <c r="K220" s="56"/>
      <c r="L220" s="56"/>
      <c r="M220" s="56"/>
      <c r="N220" s="56"/>
    </row>
    <row r="221" spans="1:14" s="1" customFormat="1" ht="20.25" x14ac:dyDescent="0.3">
      <c r="A221" s="56"/>
      <c r="B221" s="56"/>
      <c r="C221" s="56"/>
      <c r="D221" s="56"/>
      <c r="E221" s="56"/>
      <c r="F221" s="56"/>
      <c r="G221" s="56"/>
      <c r="H221" s="56"/>
      <c r="I221" s="56"/>
      <c r="J221" s="56"/>
      <c r="K221" s="56"/>
      <c r="L221" s="56"/>
      <c r="M221" s="56"/>
      <c r="N221" s="56"/>
    </row>
    <row r="222" spans="1:14" s="1" customFormat="1" ht="20.25" x14ac:dyDescent="0.3">
      <c r="A222" s="56"/>
      <c r="B222" s="56"/>
      <c r="C222" s="56"/>
      <c r="D222" s="56"/>
      <c r="E222" s="56"/>
      <c r="F222" s="56"/>
      <c r="G222" s="56"/>
      <c r="H222" s="56"/>
      <c r="I222" s="56"/>
      <c r="J222" s="56"/>
      <c r="K222" s="56"/>
      <c r="L222" s="56"/>
      <c r="M222" s="56"/>
      <c r="N222" s="56"/>
    </row>
    <row r="223" spans="1:14" s="1" customFormat="1" ht="20.25" x14ac:dyDescent="0.3">
      <c r="A223" s="56"/>
      <c r="B223" s="56"/>
      <c r="C223" s="56"/>
      <c r="D223" s="56"/>
      <c r="E223" s="56"/>
      <c r="F223" s="56"/>
      <c r="G223" s="56"/>
      <c r="H223" s="56"/>
      <c r="I223" s="56"/>
      <c r="J223" s="56"/>
      <c r="K223" s="56"/>
      <c r="L223" s="56"/>
      <c r="M223" s="56"/>
      <c r="N223" s="56"/>
    </row>
    <row r="224" spans="1:14" s="1" customFormat="1" ht="20.25" x14ac:dyDescent="0.3">
      <c r="A224" s="56"/>
      <c r="B224" s="56"/>
      <c r="C224" s="56"/>
      <c r="D224" s="56"/>
      <c r="E224" s="56"/>
      <c r="F224" s="56"/>
      <c r="G224" s="56"/>
      <c r="H224" s="56"/>
      <c r="I224" s="56"/>
      <c r="J224" s="56"/>
      <c r="K224" s="56"/>
      <c r="L224" s="56"/>
      <c r="M224" s="56"/>
      <c r="N224" s="56"/>
    </row>
    <row r="225" spans="1:14" s="1" customFormat="1" ht="20.25" x14ac:dyDescent="0.3">
      <c r="A225" s="56"/>
      <c r="B225" s="56"/>
      <c r="C225" s="56"/>
      <c r="D225" s="56"/>
      <c r="E225" s="56"/>
      <c r="F225" s="56"/>
      <c r="G225" s="56"/>
      <c r="H225" s="56"/>
      <c r="I225" s="56"/>
      <c r="J225" s="56"/>
      <c r="K225" s="56"/>
      <c r="L225" s="56"/>
      <c r="M225" s="56"/>
      <c r="N225" s="56"/>
    </row>
    <row r="226" spans="1:14" s="1" customFormat="1" ht="20.25" x14ac:dyDescent="0.3">
      <c r="A226" s="56"/>
      <c r="B226" s="56"/>
      <c r="C226" s="56"/>
      <c r="D226" s="56"/>
      <c r="E226" s="56"/>
      <c r="F226" s="56"/>
      <c r="G226" s="56"/>
      <c r="H226" s="56"/>
      <c r="I226" s="56"/>
      <c r="J226" s="56"/>
      <c r="K226" s="56"/>
      <c r="L226" s="56"/>
      <c r="M226" s="56"/>
      <c r="N226" s="56"/>
    </row>
    <row r="227" spans="1:14" s="1" customFormat="1" ht="20.25" x14ac:dyDescent="0.3">
      <c r="A227" s="56"/>
      <c r="B227" s="56"/>
      <c r="C227" s="56"/>
      <c r="D227" s="56"/>
      <c r="E227" s="56"/>
      <c r="F227" s="56"/>
      <c r="G227" s="56"/>
      <c r="H227" s="56"/>
      <c r="I227" s="56"/>
      <c r="J227" s="56"/>
      <c r="K227" s="56"/>
      <c r="L227" s="56"/>
      <c r="M227" s="56"/>
      <c r="N227" s="56"/>
    </row>
    <row r="228" spans="1:14" s="1" customFormat="1" ht="20.25" x14ac:dyDescent="0.3">
      <c r="A228" s="56"/>
      <c r="B228" s="56"/>
      <c r="C228" s="56"/>
      <c r="D228" s="56"/>
      <c r="E228" s="56"/>
      <c r="F228" s="56"/>
      <c r="G228" s="56"/>
      <c r="H228" s="56"/>
      <c r="I228" s="56"/>
      <c r="J228" s="56"/>
      <c r="K228" s="56"/>
      <c r="L228" s="56"/>
      <c r="M228" s="56"/>
      <c r="N228" s="56"/>
    </row>
    <row r="229" spans="1:14" s="1" customFormat="1" ht="20.25" x14ac:dyDescent="0.3">
      <c r="A229" s="56"/>
      <c r="B229" s="56"/>
      <c r="C229" s="56"/>
      <c r="D229" s="56"/>
      <c r="E229" s="56"/>
      <c r="F229" s="56"/>
      <c r="G229" s="56"/>
      <c r="H229" s="56"/>
      <c r="I229" s="56"/>
      <c r="J229" s="56"/>
      <c r="K229" s="56"/>
      <c r="L229" s="56"/>
      <c r="M229" s="56"/>
      <c r="N229" s="56"/>
    </row>
    <row r="230" spans="1:14" s="1" customFormat="1" ht="20.25" x14ac:dyDescent="0.3">
      <c r="A230" s="56"/>
      <c r="B230" s="56"/>
      <c r="C230" s="56"/>
      <c r="D230" s="56"/>
      <c r="E230" s="56"/>
      <c r="F230" s="56"/>
      <c r="G230" s="56"/>
      <c r="H230" s="56"/>
      <c r="I230" s="56"/>
      <c r="J230" s="56"/>
      <c r="K230" s="56"/>
      <c r="L230" s="56"/>
      <c r="M230" s="56"/>
      <c r="N230" s="56"/>
    </row>
    <row r="231" spans="1:14" s="1" customFormat="1" ht="20.25" x14ac:dyDescent="0.3">
      <c r="A231" s="56"/>
      <c r="B231" s="56"/>
      <c r="C231" s="56"/>
      <c r="D231" s="56"/>
      <c r="E231" s="56"/>
      <c r="F231" s="56"/>
      <c r="G231" s="56"/>
      <c r="H231" s="56"/>
      <c r="I231" s="56"/>
      <c r="J231" s="56"/>
      <c r="K231" s="56"/>
      <c r="L231" s="56"/>
      <c r="M231" s="56"/>
      <c r="N231" s="56"/>
    </row>
    <row r="232" spans="1:14" s="1" customFormat="1" ht="20.25" x14ac:dyDescent="0.3">
      <c r="A232" s="56"/>
      <c r="B232" s="56"/>
      <c r="C232" s="56"/>
      <c r="D232" s="56"/>
      <c r="E232" s="56"/>
      <c r="F232" s="56"/>
      <c r="G232" s="56"/>
      <c r="H232" s="56"/>
      <c r="I232" s="56"/>
      <c r="J232" s="56"/>
      <c r="K232" s="56"/>
      <c r="L232" s="56"/>
      <c r="M232" s="56"/>
      <c r="N232" s="56"/>
    </row>
    <row r="233" spans="1:14" s="1" customFormat="1" ht="20.25" x14ac:dyDescent="0.3">
      <c r="A233" s="56"/>
      <c r="B233" s="56"/>
      <c r="C233" s="56"/>
      <c r="D233" s="56"/>
      <c r="E233" s="56"/>
      <c r="F233" s="56"/>
      <c r="G233" s="56"/>
      <c r="H233" s="56"/>
      <c r="I233" s="56"/>
      <c r="J233" s="56"/>
      <c r="K233" s="56"/>
      <c r="L233" s="56"/>
      <c r="M233" s="56"/>
      <c r="N233" s="56"/>
    </row>
    <row r="234" spans="1:14" s="1" customFormat="1" ht="20.25" x14ac:dyDescent="0.3">
      <c r="A234" s="56"/>
      <c r="B234" s="56"/>
      <c r="C234" s="56"/>
      <c r="D234" s="56"/>
      <c r="E234" s="56"/>
      <c r="F234" s="56"/>
      <c r="G234" s="56"/>
      <c r="H234" s="56"/>
      <c r="I234" s="56"/>
      <c r="J234" s="56"/>
      <c r="K234" s="56"/>
      <c r="L234" s="56"/>
      <c r="M234" s="56"/>
      <c r="N234" s="56"/>
    </row>
    <row r="235" spans="1:14" s="1" customFormat="1" ht="20.25" x14ac:dyDescent="0.3">
      <c r="A235" s="56"/>
      <c r="B235" s="56"/>
      <c r="C235" s="56"/>
      <c r="D235" s="56"/>
      <c r="E235" s="56"/>
      <c r="F235" s="56"/>
      <c r="G235" s="56"/>
      <c r="H235" s="56"/>
      <c r="I235" s="56"/>
      <c r="J235" s="56"/>
      <c r="K235" s="56"/>
      <c r="L235" s="56"/>
      <c r="M235" s="56"/>
      <c r="N235" s="56"/>
    </row>
    <row r="236" spans="1:14" s="1" customFormat="1" ht="20.25" x14ac:dyDescent="0.3">
      <c r="A236" s="56"/>
      <c r="B236" s="56"/>
      <c r="C236" s="56"/>
      <c r="D236" s="56"/>
      <c r="E236" s="56"/>
      <c r="F236" s="56"/>
      <c r="G236" s="56"/>
      <c r="H236" s="56"/>
      <c r="I236" s="56"/>
      <c r="J236" s="56"/>
      <c r="K236" s="56"/>
      <c r="L236" s="56"/>
      <c r="M236" s="56"/>
      <c r="N236" s="56"/>
    </row>
    <row r="237" spans="1:14" s="1" customFormat="1" ht="20.25" x14ac:dyDescent="0.3">
      <c r="A237" s="56"/>
      <c r="B237" s="56"/>
      <c r="C237" s="56"/>
      <c r="D237" s="56"/>
      <c r="E237" s="56"/>
      <c r="F237" s="56"/>
      <c r="G237" s="56"/>
      <c r="H237" s="56"/>
      <c r="I237" s="56"/>
      <c r="J237" s="56"/>
      <c r="K237" s="56"/>
      <c r="L237" s="56"/>
      <c r="M237" s="56"/>
      <c r="N237" s="56"/>
    </row>
    <row r="238" spans="1:14" s="1" customFormat="1" ht="20.25" x14ac:dyDescent="0.3">
      <c r="A238" s="56"/>
      <c r="B238" s="56"/>
      <c r="C238" s="56"/>
      <c r="D238" s="56"/>
      <c r="E238" s="56"/>
      <c r="F238" s="56"/>
      <c r="G238" s="56"/>
      <c r="H238" s="56"/>
      <c r="I238" s="56"/>
      <c r="J238" s="56"/>
      <c r="K238" s="56"/>
      <c r="L238" s="56"/>
      <c r="M238" s="56"/>
      <c r="N238" s="56"/>
    </row>
    <row r="239" spans="1:14" s="1" customFormat="1" ht="20.25" x14ac:dyDescent="0.3">
      <c r="A239" s="56"/>
      <c r="B239" s="56"/>
      <c r="C239" s="56"/>
      <c r="D239" s="56"/>
      <c r="E239" s="56"/>
      <c r="F239" s="56"/>
      <c r="G239" s="56"/>
      <c r="H239" s="56"/>
      <c r="I239" s="56"/>
      <c r="J239" s="56"/>
      <c r="K239" s="56"/>
      <c r="L239" s="56"/>
      <c r="M239" s="56"/>
      <c r="N239" s="56"/>
    </row>
    <row r="240" spans="1:14" s="1" customFormat="1" ht="20.25" x14ac:dyDescent="0.3">
      <c r="A240" s="56"/>
      <c r="B240" s="56"/>
      <c r="C240" s="56"/>
      <c r="D240" s="56"/>
      <c r="E240" s="56"/>
      <c r="F240" s="56"/>
      <c r="G240" s="56"/>
      <c r="H240" s="56"/>
      <c r="I240" s="56"/>
      <c r="J240" s="56"/>
      <c r="K240" s="56"/>
      <c r="L240" s="56"/>
      <c r="M240" s="56"/>
      <c r="N240" s="56"/>
    </row>
    <row r="241" spans="1:14" s="1" customFormat="1" ht="20.25" x14ac:dyDescent="0.3">
      <c r="A241" s="56"/>
      <c r="B241" s="56"/>
      <c r="C241" s="56"/>
      <c r="D241" s="56"/>
      <c r="E241" s="56"/>
      <c r="F241" s="56"/>
      <c r="G241" s="56"/>
      <c r="H241" s="56"/>
      <c r="I241" s="56"/>
      <c r="J241" s="56"/>
      <c r="K241" s="56"/>
      <c r="L241" s="56"/>
      <c r="M241" s="56"/>
      <c r="N241" s="56"/>
    </row>
    <row r="242" spans="1:14" s="1" customFormat="1" ht="20.25" x14ac:dyDescent="0.3">
      <c r="A242" s="56"/>
      <c r="B242" s="56"/>
      <c r="C242" s="56"/>
      <c r="D242" s="56"/>
      <c r="E242" s="56"/>
      <c r="F242" s="56"/>
      <c r="G242" s="56"/>
      <c r="H242" s="56"/>
      <c r="I242" s="56"/>
      <c r="J242" s="56"/>
      <c r="K242" s="56"/>
      <c r="L242" s="56"/>
      <c r="M242" s="56"/>
      <c r="N242" s="56"/>
    </row>
    <row r="243" spans="1:14" s="1" customFormat="1" ht="20.25" x14ac:dyDescent="0.3">
      <c r="A243" s="56"/>
      <c r="B243" s="56"/>
      <c r="C243" s="56"/>
      <c r="D243" s="56"/>
      <c r="E243" s="56"/>
      <c r="F243" s="56"/>
      <c r="G243" s="56"/>
      <c r="H243" s="56"/>
      <c r="I243" s="56"/>
      <c r="J243" s="56"/>
      <c r="K243" s="56"/>
      <c r="L243" s="56"/>
      <c r="M243" s="56"/>
      <c r="N243" s="56"/>
    </row>
    <row r="244" spans="1:14" s="1" customFormat="1" ht="20.25" x14ac:dyDescent="0.3">
      <c r="A244" s="56"/>
      <c r="B244" s="56"/>
      <c r="C244" s="56"/>
      <c r="D244" s="56"/>
      <c r="E244" s="56"/>
      <c r="F244" s="56"/>
      <c r="G244" s="56"/>
      <c r="H244" s="56"/>
      <c r="I244" s="56"/>
      <c r="J244" s="56"/>
      <c r="K244" s="56"/>
      <c r="L244" s="56"/>
      <c r="M244" s="56"/>
      <c r="N244" s="56"/>
    </row>
    <row r="245" spans="1:14" s="1" customFormat="1" ht="20.25" x14ac:dyDescent="0.3">
      <c r="A245" s="56"/>
      <c r="B245" s="56"/>
      <c r="C245" s="56"/>
      <c r="D245" s="56"/>
      <c r="E245" s="56"/>
      <c r="F245" s="56"/>
      <c r="G245" s="56"/>
      <c r="H245" s="56"/>
      <c r="I245" s="56"/>
      <c r="J245" s="56"/>
      <c r="K245" s="56"/>
      <c r="L245" s="56"/>
      <c r="M245" s="56"/>
      <c r="N245" s="56"/>
    </row>
    <row r="246" spans="1:14" s="1" customFormat="1" ht="20.25" x14ac:dyDescent="0.3">
      <c r="A246" s="56"/>
      <c r="B246" s="56"/>
      <c r="C246" s="56"/>
      <c r="D246" s="56"/>
      <c r="E246" s="56"/>
      <c r="F246" s="56"/>
      <c r="G246" s="56"/>
      <c r="H246" s="56"/>
      <c r="I246" s="56"/>
      <c r="J246" s="56"/>
      <c r="K246" s="56"/>
      <c r="L246" s="56"/>
      <c r="M246" s="56"/>
      <c r="N246" s="56"/>
    </row>
    <row r="247" spans="1:14" s="1" customFormat="1" ht="20.25" x14ac:dyDescent="0.3">
      <c r="A247" s="56"/>
      <c r="B247" s="56"/>
      <c r="C247" s="56"/>
      <c r="D247" s="56"/>
      <c r="E247" s="56"/>
      <c r="F247" s="56"/>
      <c r="G247" s="56"/>
      <c r="H247" s="56"/>
      <c r="I247" s="56"/>
      <c r="J247" s="56"/>
      <c r="K247" s="56"/>
      <c r="L247" s="56"/>
      <c r="M247" s="56"/>
      <c r="N247" s="56"/>
    </row>
    <row r="248" spans="1:14" s="1" customFormat="1" ht="20.25" x14ac:dyDescent="0.3">
      <c r="A248" s="56"/>
      <c r="B248" s="56"/>
      <c r="C248" s="56"/>
      <c r="D248" s="56"/>
      <c r="E248" s="56"/>
      <c r="F248" s="56"/>
      <c r="G248" s="56"/>
      <c r="H248" s="56"/>
      <c r="I248" s="56"/>
      <c r="J248" s="56"/>
      <c r="K248" s="56"/>
      <c r="L248" s="56"/>
      <c r="M248" s="56"/>
      <c r="N248" s="56"/>
    </row>
    <row r="249" spans="1:14" s="1" customFormat="1" ht="20.25" x14ac:dyDescent="0.3">
      <c r="A249" s="56"/>
      <c r="B249" s="56"/>
      <c r="C249" s="56"/>
      <c r="D249" s="56"/>
      <c r="E249" s="56"/>
      <c r="F249" s="56"/>
      <c r="G249" s="56"/>
      <c r="H249" s="56"/>
      <c r="I249" s="56"/>
      <c r="J249" s="56"/>
      <c r="K249" s="56"/>
      <c r="L249" s="56"/>
      <c r="M249" s="56"/>
      <c r="N249" s="56"/>
    </row>
    <row r="250" spans="1:14" s="1" customFormat="1" ht="20.25" x14ac:dyDescent="0.3">
      <c r="A250" s="56"/>
      <c r="B250" s="56"/>
      <c r="C250" s="56"/>
      <c r="D250" s="56"/>
      <c r="E250" s="56"/>
      <c r="F250" s="56"/>
      <c r="G250" s="56"/>
      <c r="H250" s="56"/>
      <c r="I250" s="56"/>
      <c r="J250" s="56"/>
      <c r="K250" s="56"/>
      <c r="L250" s="56"/>
      <c r="M250" s="56"/>
      <c r="N250" s="56"/>
    </row>
    <row r="251" spans="1:14" s="1" customFormat="1" ht="20.25" x14ac:dyDescent="0.3">
      <c r="A251" s="56"/>
      <c r="B251" s="56"/>
      <c r="C251" s="56"/>
      <c r="D251" s="56"/>
      <c r="E251" s="56"/>
      <c r="F251" s="56"/>
      <c r="G251" s="56"/>
      <c r="H251" s="56"/>
      <c r="I251" s="56"/>
      <c r="J251" s="56"/>
      <c r="K251" s="56"/>
      <c r="L251" s="56"/>
      <c r="M251" s="56"/>
      <c r="N251" s="56"/>
    </row>
    <row r="252" spans="1:14" s="1" customFormat="1" ht="20.25" x14ac:dyDescent="0.3">
      <c r="A252" s="56"/>
      <c r="B252" s="56"/>
      <c r="C252" s="56"/>
      <c r="D252" s="56"/>
      <c r="E252" s="56"/>
      <c r="F252" s="56"/>
      <c r="G252" s="56"/>
      <c r="H252" s="56"/>
      <c r="I252" s="56"/>
      <c r="J252" s="56"/>
      <c r="K252" s="56"/>
      <c r="L252" s="56"/>
      <c r="M252" s="56"/>
      <c r="N252" s="56"/>
    </row>
    <row r="253" spans="1:14" s="1" customFormat="1" ht="20.25" x14ac:dyDescent="0.3">
      <c r="A253" s="56"/>
      <c r="B253" s="56"/>
      <c r="C253" s="56"/>
      <c r="D253" s="56"/>
      <c r="E253" s="56"/>
      <c r="F253" s="56"/>
      <c r="G253" s="56"/>
      <c r="H253" s="56"/>
      <c r="I253" s="56"/>
      <c r="J253" s="56"/>
      <c r="K253" s="56"/>
      <c r="L253" s="56"/>
      <c r="M253" s="56"/>
      <c r="N253" s="56"/>
    </row>
    <row r="254" spans="1:14" s="1" customFormat="1" ht="20.25" x14ac:dyDescent="0.3">
      <c r="A254" s="56"/>
      <c r="B254" s="56"/>
      <c r="C254" s="56"/>
      <c r="D254" s="56"/>
      <c r="E254" s="56"/>
      <c r="F254" s="56"/>
      <c r="G254" s="56"/>
      <c r="H254" s="56"/>
      <c r="I254" s="56"/>
      <c r="J254" s="56"/>
      <c r="K254" s="56"/>
      <c r="L254" s="56"/>
      <c r="M254" s="56"/>
      <c r="N254" s="56"/>
    </row>
    <row r="255" spans="1:14" s="1" customFormat="1" ht="20.25" x14ac:dyDescent="0.3">
      <c r="A255" s="56"/>
      <c r="B255" s="56"/>
      <c r="C255" s="56"/>
      <c r="D255" s="56"/>
      <c r="E255" s="56"/>
      <c r="F255" s="56"/>
      <c r="G255" s="56"/>
      <c r="H255" s="56"/>
      <c r="I255" s="56"/>
      <c r="J255" s="56"/>
      <c r="K255" s="56"/>
      <c r="L255" s="56"/>
      <c r="M255" s="56"/>
      <c r="N255" s="56"/>
    </row>
    <row r="256" spans="1:14" s="1" customFormat="1" ht="20.25" x14ac:dyDescent="0.3">
      <c r="A256" s="56"/>
      <c r="B256" s="56"/>
      <c r="C256" s="56"/>
      <c r="D256" s="56"/>
      <c r="E256" s="56"/>
      <c r="F256" s="56"/>
      <c r="G256" s="56"/>
      <c r="H256" s="56"/>
      <c r="I256" s="56"/>
      <c r="J256" s="56"/>
      <c r="K256" s="56"/>
      <c r="L256" s="56"/>
      <c r="M256" s="56"/>
      <c r="N256" s="56"/>
    </row>
    <row r="257" spans="1:14" s="1" customFormat="1" ht="20.25" x14ac:dyDescent="0.3">
      <c r="A257" s="56"/>
      <c r="B257" s="56"/>
      <c r="C257" s="56"/>
      <c r="D257" s="56"/>
      <c r="E257" s="56"/>
      <c r="F257" s="56"/>
      <c r="G257" s="56"/>
      <c r="H257" s="56"/>
      <c r="I257" s="56"/>
      <c r="J257" s="56"/>
      <c r="K257" s="56"/>
      <c r="L257" s="56"/>
      <c r="M257" s="56"/>
      <c r="N257" s="56"/>
    </row>
    <row r="258" spans="1:14" s="1" customFormat="1" ht="20.25" x14ac:dyDescent="0.3">
      <c r="A258" s="56"/>
      <c r="B258" s="56"/>
      <c r="C258" s="56"/>
      <c r="D258" s="56"/>
      <c r="E258" s="56"/>
      <c r="F258" s="56"/>
      <c r="G258" s="56"/>
      <c r="H258" s="56"/>
      <c r="I258" s="56"/>
      <c r="J258" s="56"/>
      <c r="K258" s="56"/>
      <c r="L258" s="56"/>
      <c r="M258" s="56"/>
      <c r="N258" s="56"/>
    </row>
    <row r="259" spans="1:14" s="1" customFormat="1" ht="20.25" x14ac:dyDescent="0.3">
      <c r="A259" s="56"/>
      <c r="B259" s="56"/>
      <c r="C259" s="56"/>
      <c r="D259" s="56"/>
      <c r="E259" s="56"/>
      <c r="F259" s="56"/>
      <c r="G259" s="56"/>
      <c r="H259" s="56"/>
      <c r="I259" s="56"/>
      <c r="J259" s="56"/>
      <c r="K259" s="56"/>
      <c r="L259" s="56"/>
      <c r="M259" s="56"/>
      <c r="N259" s="56"/>
    </row>
    <row r="260" spans="1:14" s="1" customFormat="1" ht="20.25" x14ac:dyDescent="0.3">
      <c r="A260" s="56"/>
      <c r="B260" s="56"/>
      <c r="C260" s="56"/>
      <c r="D260" s="56"/>
      <c r="E260" s="56"/>
      <c r="F260" s="56"/>
      <c r="G260" s="56"/>
      <c r="H260" s="56"/>
      <c r="I260" s="56"/>
      <c r="J260" s="56"/>
      <c r="K260" s="56"/>
      <c r="L260" s="56"/>
      <c r="M260" s="56"/>
      <c r="N260" s="56"/>
    </row>
    <row r="261" spans="1:14" s="1" customFormat="1" ht="20.25" x14ac:dyDescent="0.3">
      <c r="A261" s="56"/>
      <c r="B261" s="56"/>
      <c r="C261" s="56"/>
      <c r="D261" s="56"/>
      <c r="E261" s="56"/>
      <c r="F261" s="56"/>
      <c r="G261" s="56"/>
      <c r="H261" s="56"/>
      <c r="I261" s="56"/>
      <c r="J261" s="56"/>
      <c r="K261" s="56"/>
      <c r="L261" s="56"/>
      <c r="M261" s="56"/>
      <c r="N261" s="56"/>
    </row>
    <row r="262" spans="1:14" s="1" customFormat="1" ht="20.25" x14ac:dyDescent="0.3">
      <c r="A262" s="56"/>
      <c r="B262" s="56"/>
      <c r="C262" s="56"/>
      <c r="D262" s="56"/>
      <c r="E262" s="56"/>
      <c r="F262" s="56"/>
      <c r="G262" s="56"/>
      <c r="H262" s="56"/>
      <c r="I262" s="56"/>
      <c r="J262" s="56"/>
      <c r="K262" s="56"/>
      <c r="L262" s="56"/>
      <c r="M262" s="56"/>
      <c r="N262" s="56"/>
    </row>
    <row r="263" spans="1:14" s="1" customFormat="1" ht="20.25" x14ac:dyDescent="0.3">
      <c r="A263" s="56"/>
      <c r="B263" s="56"/>
      <c r="C263" s="56"/>
      <c r="D263" s="56"/>
      <c r="E263" s="56"/>
      <c r="F263" s="56"/>
      <c r="G263" s="56"/>
      <c r="H263" s="56"/>
      <c r="I263" s="56"/>
      <c r="J263" s="56"/>
      <c r="K263" s="56"/>
      <c r="L263" s="56"/>
      <c r="M263" s="56"/>
      <c r="N263" s="56"/>
    </row>
    <row r="264" spans="1:14" s="1" customFormat="1" ht="20.25" x14ac:dyDescent="0.3">
      <c r="A264" s="56"/>
      <c r="B264" s="56"/>
      <c r="C264" s="56"/>
      <c r="D264" s="56"/>
      <c r="E264" s="56"/>
      <c r="F264" s="56"/>
      <c r="G264" s="56"/>
      <c r="H264" s="56"/>
      <c r="I264" s="56"/>
      <c r="J264" s="56"/>
      <c r="K264" s="56"/>
      <c r="L264" s="56"/>
      <c r="M264" s="56"/>
      <c r="N264" s="56"/>
    </row>
    <row r="265" spans="1:14" s="1" customFormat="1" ht="20.25" x14ac:dyDescent="0.3">
      <c r="A265" s="56"/>
      <c r="B265" s="56"/>
      <c r="C265" s="56"/>
      <c r="D265" s="56"/>
      <c r="E265" s="56"/>
      <c r="F265" s="56"/>
      <c r="G265" s="56"/>
      <c r="H265" s="56"/>
      <c r="I265" s="56"/>
      <c r="J265" s="56"/>
      <c r="K265" s="56"/>
      <c r="L265" s="56"/>
      <c r="M265" s="56"/>
      <c r="N265" s="56"/>
    </row>
    <row r="266" spans="1:14" s="1" customFormat="1" ht="20.25" x14ac:dyDescent="0.3">
      <c r="A266" s="56"/>
      <c r="B266" s="56"/>
      <c r="C266" s="56"/>
      <c r="D266" s="56"/>
      <c r="E266" s="56"/>
      <c r="F266" s="56"/>
      <c r="G266" s="56"/>
      <c r="H266" s="56"/>
      <c r="I266" s="56"/>
      <c r="J266" s="56"/>
      <c r="K266" s="56"/>
      <c r="L266" s="56"/>
      <c r="M266" s="56"/>
      <c r="N266" s="56"/>
    </row>
    <row r="267" spans="1:14" s="1" customFormat="1" ht="20.25" x14ac:dyDescent="0.3">
      <c r="A267" s="56"/>
      <c r="B267" s="56"/>
      <c r="C267" s="56"/>
      <c r="D267" s="56"/>
      <c r="E267" s="56"/>
      <c r="F267" s="56"/>
      <c r="G267" s="56"/>
      <c r="H267" s="56"/>
      <c r="I267" s="56"/>
      <c r="J267" s="56"/>
      <c r="K267" s="56"/>
      <c r="L267" s="56"/>
      <c r="M267" s="56"/>
      <c r="N267" s="56"/>
    </row>
    <row r="268" spans="1:14" s="1" customFormat="1" ht="20.25" x14ac:dyDescent="0.3">
      <c r="A268" s="56"/>
      <c r="B268" s="56"/>
      <c r="C268" s="56"/>
      <c r="D268" s="56"/>
      <c r="E268" s="56"/>
      <c r="F268" s="56"/>
      <c r="G268" s="56"/>
      <c r="H268" s="56"/>
      <c r="I268" s="56"/>
      <c r="J268" s="56"/>
      <c r="K268" s="56"/>
      <c r="L268" s="56"/>
      <c r="M268" s="56"/>
      <c r="N268" s="56"/>
    </row>
    <row r="269" spans="1:14" s="1" customFormat="1" ht="20.25" x14ac:dyDescent="0.3">
      <c r="A269" s="56"/>
      <c r="B269" s="56"/>
      <c r="C269" s="56"/>
      <c r="D269" s="56"/>
      <c r="E269" s="56"/>
      <c r="F269" s="56"/>
      <c r="G269" s="56"/>
      <c r="H269" s="56"/>
      <c r="I269" s="56"/>
      <c r="J269" s="56"/>
      <c r="K269" s="56"/>
      <c r="L269" s="56"/>
      <c r="M269" s="56"/>
      <c r="N269" s="56"/>
    </row>
    <row r="270" spans="1:14" s="1" customFormat="1" ht="20.25" x14ac:dyDescent="0.3">
      <c r="A270" s="56"/>
      <c r="B270" s="56"/>
      <c r="C270" s="56"/>
      <c r="D270" s="56"/>
      <c r="E270" s="56"/>
      <c r="F270" s="56"/>
      <c r="G270" s="56"/>
      <c r="H270" s="56"/>
      <c r="I270" s="56"/>
      <c r="J270" s="56"/>
      <c r="K270" s="56"/>
      <c r="L270" s="56"/>
      <c r="M270" s="56"/>
      <c r="N270" s="56"/>
    </row>
    <row r="271" spans="1:14" s="1" customFormat="1" ht="20.25" x14ac:dyDescent="0.3">
      <c r="A271" s="56"/>
      <c r="B271" s="56"/>
      <c r="C271" s="56"/>
      <c r="D271" s="56"/>
      <c r="E271" s="56"/>
      <c r="F271" s="56"/>
      <c r="G271" s="56"/>
      <c r="H271" s="56"/>
      <c r="I271" s="56"/>
      <c r="J271" s="56"/>
      <c r="K271" s="56"/>
      <c r="L271" s="56"/>
      <c r="M271" s="56"/>
      <c r="N271" s="56"/>
    </row>
    <row r="272" spans="1:14" s="1" customFormat="1" ht="20.25" x14ac:dyDescent="0.3">
      <c r="A272" s="56"/>
      <c r="B272" s="56"/>
      <c r="C272" s="56"/>
      <c r="D272" s="56"/>
      <c r="E272" s="56"/>
      <c r="F272" s="56"/>
      <c r="G272" s="56"/>
      <c r="H272" s="56"/>
      <c r="I272" s="56"/>
      <c r="J272" s="56"/>
      <c r="K272" s="56"/>
      <c r="L272" s="56"/>
      <c r="M272" s="56"/>
      <c r="N272" s="56"/>
    </row>
    <row r="273" spans="1:14" s="1" customFormat="1" ht="20.25" x14ac:dyDescent="0.3">
      <c r="A273" s="56"/>
      <c r="B273" s="56"/>
      <c r="C273" s="56"/>
      <c r="D273" s="56"/>
      <c r="E273" s="56"/>
      <c r="F273" s="56"/>
      <c r="G273" s="56"/>
      <c r="H273" s="56"/>
      <c r="I273" s="56"/>
      <c r="J273" s="56"/>
      <c r="K273" s="56"/>
      <c r="L273" s="56"/>
      <c r="M273" s="56"/>
      <c r="N273" s="56"/>
    </row>
    <row r="274" spans="1:14" s="1" customFormat="1" ht="20.25" x14ac:dyDescent="0.3">
      <c r="A274" s="56"/>
      <c r="B274" s="56"/>
      <c r="C274" s="56"/>
      <c r="D274" s="56"/>
      <c r="E274" s="56"/>
      <c r="F274" s="56"/>
      <c r="G274" s="56"/>
      <c r="H274" s="56"/>
      <c r="I274" s="56"/>
      <c r="J274" s="56"/>
      <c r="K274" s="56"/>
      <c r="L274" s="56"/>
      <c r="M274" s="56"/>
      <c r="N274" s="56"/>
    </row>
    <row r="275" spans="1:14" s="1" customFormat="1" ht="20.25" x14ac:dyDescent="0.3">
      <c r="A275" s="56"/>
      <c r="B275" s="56"/>
      <c r="C275" s="56"/>
      <c r="D275" s="56"/>
      <c r="E275" s="56"/>
      <c r="F275" s="56"/>
      <c r="G275" s="56"/>
      <c r="H275" s="56"/>
      <c r="I275" s="56"/>
      <c r="J275" s="56"/>
      <c r="K275" s="56"/>
      <c r="L275" s="56"/>
      <c r="M275" s="56"/>
      <c r="N275" s="56"/>
    </row>
    <row r="276" spans="1:14" s="1" customFormat="1" ht="20.25" x14ac:dyDescent="0.3">
      <c r="A276" s="56"/>
      <c r="B276" s="56"/>
      <c r="C276" s="56"/>
      <c r="D276" s="56"/>
      <c r="E276" s="56"/>
      <c r="F276" s="56"/>
      <c r="G276" s="56"/>
      <c r="H276" s="56"/>
      <c r="I276" s="56"/>
      <c r="J276" s="56"/>
      <c r="K276" s="56"/>
      <c r="L276" s="56"/>
      <c r="M276" s="56"/>
      <c r="N276" s="56"/>
    </row>
    <row r="277" spans="1:14" s="1" customFormat="1" ht="20.25" x14ac:dyDescent="0.3">
      <c r="A277" s="56"/>
      <c r="B277" s="56"/>
      <c r="C277" s="56"/>
      <c r="D277" s="56"/>
      <c r="E277" s="56"/>
      <c r="F277" s="56"/>
      <c r="G277" s="56"/>
      <c r="H277" s="56"/>
      <c r="I277" s="56"/>
      <c r="J277" s="56"/>
      <c r="K277" s="56"/>
      <c r="L277" s="56"/>
      <c r="M277" s="56"/>
      <c r="N277" s="56"/>
    </row>
    <row r="278" spans="1:14" s="1" customFormat="1" ht="20.25" x14ac:dyDescent="0.3">
      <c r="A278" s="56"/>
      <c r="B278" s="56"/>
      <c r="C278" s="56"/>
      <c r="D278" s="56"/>
      <c r="E278" s="56"/>
      <c r="F278" s="56"/>
      <c r="G278" s="56"/>
      <c r="H278" s="56"/>
      <c r="I278" s="56"/>
      <c r="J278" s="56"/>
      <c r="K278" s="56"/>
      <c r="L278" s="56"/>
      <c r="M278" s="56"/>
      <c r="N278" s="56"/>
    </row>
    <row r="279" spans="1:14" s="1" customFormat="1" ht="20.25" x14ac:dyDescent="0.3">
      <c r="A279" s="56"/>
      <c r="B279" s="56"/>
      <c r="C279" s="56"/>
      <c r="D279" s="56"/>
      <c r="E279" s="56"/>
      <c r="F279" s="56"/>
      <c r="G279" s="56"/>
      <c r="H279" s="56"/>
      <c r="I279" s="56"/>
      <c r="J279" s="56"/>
      <c r="K279" s="56"/>
      <c r="L279" s="56"/>
      <c r="M279" s="56"/>
      <c r="N279" s="56"/>
    </row>
    <row r="280" spans="1:14" s="1" customFormat="1" ht="20.25" x14ac:dyDescent="0.3">
      <c r="A280" s="56"/>
      <c r="B280" s="56"/>
      <c r="C280" s="56"/>
      <c r="D280" s="56"/>
      <c r="E280" s="56"/>
      <c r="F280" s="56"/>
      <c r="G280" s="56"/>
      <c r="H280" s="56"/>
      <c r="I280" s="56"/>
      <c r="J280" s="56"/>
      <c r="K280" s="56"/>
      <c r="L280" s="56"/>
      <c r="M280" s="56"/>
      <c r="N280" s="56"/>
    </row>
    <row r="281" spans="1:14" s="1" customFormat="1" ht="20.25" x14ac:dyDescent="0.3">
      <c r="A281" s="56"/>
      <c r="B281" s="56"/>
      <c r="C281" s="56"/>
      <c r="D281" s="56"/>
      <c r="E281" s="56"/>
      <c r="F281" s="56"/>
      <c r="G281" s="56"/>
      <c r="H281" s="56"/>
      <c r="I281" s="56"/>
      <c r="J281" s="56"/>
      <c r="K281" s="56"/>
      <c r="L281" s="56"/>
      <c r="M281" s="56"/>
      <c r="N281" s="56"/>
    </row>
    <row r="282" spans="1:14" s="1" customFormat="1" ht="20.25" x14ac:dyDescent="0.3">
      <c r="A282" s="56"/>
      <c r="B282" s="56"/>
      <c r="C282" s="56"/>
      <c r="D282" s="56"/>
      <c r="E282" s="56"/>
      <c r="F282" s="56"/>
      <c r="G282" s="56"/>
      <c r="H282" s="56"/>
      <c r="I282" s="56"/>
      <c r="J282" s="56"/>
      <c r="K282" s="56"/>
      <c r="L282" s="56"/>
      <c r="M282" s="56"/>
      <c r="N282" s="56"/>
    </row>
    <row r="283" spans="1:14" s="1" customFormat="1" ht="20.25" x14ac:dyDescent="0.3">
      <c r="A283" s="56"/>
      <c r="B283" s="56"/>
      <c r="C283" s="56"/>
      <c r="D283" s="56"/>
      <c r="E283" s="56"/>
      <c r="F283" s="56"/>
      <c r="G283" s="56"/>
      <c r="H283" s="56"/>
      <c r="I283" s="56"/>
      <c r="J283" s="56"/>
      <c r="K283" s="56"/>
      <c r="L283" s="56"/>
      <c r="M283" s="56"/>
      <c r="N283" s="56"/>
    </row>
    <row r="284" spans="1:14" s="1" customFormat="1" ht="20.25" x14ac:dyDescent="0.3">
      <c r="A284" s="56"/>
      <c r="B284" s="56"/>
      <c r="C284" s="56"/>
      <c r="D284" s="56"/>
      <c r="E284" s="56"/>
      <c r="F284" s="56"/>
      <c r="G284" s="56"/>
      <c r="H284" s="56"/>
      <c r="I284" s="56"/>
      <c r="J284" s="56"/>
      <c r="K284" s="56"/>
      <c r="L284" s="56"/>
      <c r="M284" s="56"/>
      <c r="N284" s="56"/>
    </row>
    <row r="285" spans="1:14" s="1" customFormat="1" ht="20.25" x14ac:dyDescent="0.3">
      <c r="A285" s="56"/>
      <c r="B285" s="56"/>
      <c r="C285" s="56"/>
      <c r="D285" s="56"/>
      <c r="E285" s="56"/>
      <c r="F285" s="56"/>
      <c r="G285" s="56"/>
      <c r="H285" s="56"/>
      <c r="I285" s="56"/>
      <c r="J285" s="56"/>
      <c r="K285" s="56"/>
      <c r="L285" s="56"/>
      <c r="M285" s="56"/>
      <c r="N285" s="56"/>
    </row>
    <row r="286" spans="1:14" s="1" customFormat="1" ht="20.25" x14ac:dyDescent="0.3">
      <c r="A286" s="56"/>
      <c r="B286" s="56"/>
      <c r="C286" s="56"/>
      <c r="D286" s="56"/>
      <c r="E286" s="56"/>
      <c r="F286" s="56"/>
      <c r="G286" s="56"/>
      <c r="H286" s="56"/>
      <c r="I286" s="56"/>
      <c r="J286" s="56"/>
      <c r="K286" s="56"/>
      <c r="L286" s="56"/>
      <c r="M286" s="56"/>
      <c r="N286" s="56"/>
    </row>
    <row r="287" spans="1:14" s="1" customFormat="1" ht="20.25" x14ac:dyDescent="0.3">
      <c r="A287" s="56"/>
      <c r="B287" s="56"/>
      <c r="C287" s="56"/>
      <c r="D287" s="56"/>
      <c r="E287" s="56"/>
      <c r="F287" s="56"/>
      <c r="G287" s="56"/>
      <c r="H287" s="56"/>
      <c r="I287" s="56"/>
      <c r="J287" s="56"/>
      <c r="K287" s="56"/>
      <c r="L287" s="56"/>
      <c r="M287" s="56"/>
      <c r="N287" s="56"/>
    </row>
    <row r="288" spans="1:14" s="1" customFormat="1" ht="20.25" x14ac:dyDescent="0.3">
      <c r="A288" s="56"/>
      <c r="B288" s="56"/>
      <c r="C288" s="56"/>
      <c r="D288" s="56"/>
      <c r="E288" s="56"/>
      <c r="F288" s="56"/>
      <c r="G288" s="56"/>
      <c r="H288" s="56"/>
      <c r="I288" s="56"/>
      <c r="J288" s="56"/>
      <c r="K288" s="56"/>
      <c r="L288" s="56"/>
      <c r="M288" s="56"/>
      <c r="N288" s="56"/>
    </row>
    <row r="289" spans="1:14" s="1" customFormat="1" ht="20.25" x14ac:dyDescent="0.3">
      <c r="A289" s="56"/>
      <c r="B289" s="56"/>
      <c r="C289" s="56"/>
      <c r="D289" s="56"/>
      <c r="E289" s="56"/>
      <c r="F289" s="56"/>
      <c r="G289" s="56"/>
      <c r="H289" s="56"/>
      <c r="I289" s="56"/>
      <c r="J289" s="56"/>
      <c r="K289" s="56"/>
      <c r="L289" s="56"/>
      <c r="M289" s="56"/>
      <c r="N289" s="56"/>
    </row>
    <row r="290" spans="1:14" s="1" customFormat="1" ht="20.25" x14ac:dyDescent="0.3">
      <c r="A290" s="56"/>
      <c r="B290" s="56"/>
      <c r="C290" s="56"/>
      <c r="D290" s="56"/>
      <c r="E290" s="56"/>
      <c r="F290" s="56"/>
      <c r="G290" s="56"/>
      <c r="H290" s="56"/>
      <c r="I290" s="56"/>
      <c r="J290" s="56"/>
      <c r="K290" s="56"/>
      <c r="L290" s="56"/>
      <c r="M290" s="56"/>
      <c r="N290" s="56"/>
    </row>
    <row r="291" spans="1:14" s="1" customFormat="1" ht="20.25" x14ac:dyDescent="0.3">
      <c r="A291" s="56"/>
      <c r="B291" s="56"/>
      <c r="C291" s="56"/>
      <c r="D291" s="56"/>
      <c r="E291" s="56"/>
      <c r="F291" s="56"/>
      <c r="G291" s="56"/>
      <c r="H291" s="56"/>
      <c r="I291" s="56"/>
      <c r="J291" s="56"/>
      <c r="K291" s="56"/>
      <c r="L291" s="56"/>
      <c r="M291" s="56"/>
      <c r="N291" s="56"/>
    </row>
    <row r="292" spans="1:14" s="1" customFormat="1" ht="20.25" x14ac:dyDescent="0.3">
      <c r="A292" s="56"/>
      <c r="B292" s="56"/>
      <c r="C292" s="56"/>
      <c r="D292" s="56"/>
      <c r="E292" s="56"/>
      <c r="F292" s="56"/>
      <c r="G292" s="56"/>
      <c r="H292" s="56"/>
      <c r="I292" s="56"/>
      <c r="J292" s="56"/>
      <c r="K292" s="56"/>
      <c r="L292" s="56"/>
      <c r="M292" s="56"/>
      <c r="N292" s="56"/>
    </row>
    <row r="293" spans="1:14" s="1" customFormat="1" ht="20.25" x14ac:dyDescent="0.3">
      <c r="A293" s="56"/>
      <c r="B293" s="56"/>
      <c r="C293" s="56"/>
      <c r="D293" s="56"/>
      <c r="E293" s="56"/>
      <c r="F293" s="56"/>
      <c r="G293" s="56"/>
      <c r="H293" s="56"/>
      <c r="I293" s="56"/>
      <c r="J293" s="56"/>
      <c r="K293" s="56"/>
      <c r="L293" s="56"/>
      <c r="M293" s="56"/>
      <c r="N293" s="56"/>
    </row>
    <row r="294" spans="1:14" s="1" customFormat="1" ht="20.25" x14ac:dyDescent="0.3">
      <c r="A294" s="56"/>
      <c r="B294" s="56"/>
      <c r="C294" s="56"/>
      <c r="D294" s="56"/>
      <c r="E294" s="56"/>
      <c r="F294" s="56"/>
      <c r="G294" s="56"/>
      <c r="H294" s="56"/>
      <c r="I294" s="56"/>
      <c r="J294" s="56"/>
      <c r="K294" s="56"/>
      <c r="L294" s="56"/>
      <c r="M294" s="56"/>
      <c r="N294" s="56"/>
    </row>
    <row r="295" spans="1:14" s="1" customFormat="1" ht="20.25" x14ac:dyDescent="0.3">
      <c r="A295" s="56"/>
      <c r="B295" s="56"/>
      <c r="C295" s="56"/>
      <c r="D295" s="56"/>
      <c r="E295" s="56"/>
      <c r="F295" s="56"/>
      <c r="G295" s="56"/>
      <c r="H295" s="56"/>
      <c r="I295" s="56"/>
      <c r="J295" s="56"/>
      <c r="K295" s="56"/>
      <c r="L295" s="56"/>
      <c r="M295" s="56"/>
      <c r="N295" s="56"/>
    </row>
    <row r="296" spans="1:14" s="1" customFormat="1" ht="20.25" x14ac:dyDescent="0.3">
      <c r="A296" s="56"/>
      <c r="B296" s="56"/>
      <c r="C296" s="56"/>
      <c r="D296" s="56"/>
      <c r="E296" s="56"/>
      <c r="F296" s="56"/>
      <c r="G296" s="56"/>
      <c r="H296" s="56"/>
      <c r="I296" s="56"/>
      <c r="J296" s="56"/>
      <c r="K296" s="56"/>
      <c r="L296" s="56"/>
      <c r="M296" s="56"/>
      <c r="N296" s="56"/>
    </row>
    <row r="297" spans="1:14" s="1" customFormat="1" ht="20.25" x14ac:dyDescent="0.3">
      <c r="A297" s="56"/>
      <c r="B297" s="56"/>
      <c r="C297" s="56"/>
      <c r="D297" s="56"/>
      <c r="E297" s="56"/>
      <c r="F297" s="56"/>
      <c r="G297" s="56"/>
      <c r="H297" s="56"/>
      <c r="I297" s="56"/>
      <c r="J297" s="56"/>
      <c r="K297" s="56"/>
      <c r="L297" s="56"/>
      <c r="M297" s="56"/>
      <c r="N297" s="56"/>
    </row>
    <row r="298" spans="1:14" s="1" customFormat="1" ht="20.25" x14ac:dyDescent="0.3">
      <c r="A298" s="56"/>
      <c r="B298" s="56"/>
      <c r="C298" s="56"/>
      <c r="D298" s="56"/>
      <c r="E298" s="56"/>
      <c r="F298" s="56"/>
      <c r="G298" s="56"/>
      <c r="H298" s="56"/>
      <c r="I298" s="56"/>
      <c r="J298" s="56"/>
      <c r="K298" s="56"/>
      <c r="L298" s="56"/>
      <c r="M298" s="56"/>
      <c r="N298" s="56"/>
    </row>
    <row r="299" spans="1:14" s="1" customFormat="1" ht="20.25" x14ac:dyDescent="0.3">
      <c r="A299" s="56"/>
      <c r="B299" s="56"/>
      <c r="C299" s="56"/>
      <c r="D299" s="56"/>
      <c r="E299" s="56"/>
      <c r="F299" s="56"/>
      <c r="G299" s="56"/>
      <c r="H299" s="56"/>
      <c r="I299" s="56"/>
      <c r="J299" s="56"/>
      <c r="K299" s="56"/>
      <c r="L299" s="56"/>
      <c r="M299" s="56"/>
      <c r="N299" s="56"/>
    </row>
    <row r="300" spans="1:14" s="1" customFormat="1" ht="20.25" x14ac:dyDescent="0.3">
      <c r="A300" s="56"/>
      <c r="B300" s="56"/>
      <c r="C300" s="56"/>
      <c r="D300" s="56"/>
      <c r="E300" s="56"/>
      <c r="F300" s="56"/>
      <c r="G300" s="56"/>
      <c r="H300" s="56"/>
      <c r="I300" s="56"/>
      <c r="J300" s="56"/>
      <c r="K300" s="56"/>
      <c r="L300" s="56"/>
      <c r="M300" s="56"/>
      <c r="N300" s="56"/>
    </row>
    <row r="301" spans="1:14" s="1" customFormat="1" ht="20.25" x14ac:dyDescent="0.3">
      <c r="A301" s="56"/>
      <c r="B301" s="56"/>
      <c r="C301" s="56"/>
      <c r="D301" s="56"/>
      <c r="E301" s="56"/>
      <c r="F301" s="56"/>
      <c r="G301" s="56"/>
      <c r="H301" s="56"/>
      <c r="I301" s="56"/>
      <c r="J301" s="56"/>
      <c r="K301" s="56"/>
      <c r="L301" s="56"/>
      <c r="M301" s="56"/>
      <c r="N301" s="56"/>
    </row>
    <row r="302" spans="1:14" s="1" customFormat="1" ht="20.25" x14ac:dyDescent="0.3">
      <c r="A302" s="56"/>
      <c r="B302" s="56"/>
      <c r="C302" s="56"/>
      <c r="D302" s="56"/>
      <c r="E302" s="56"/>
      <c r="F302" s="56"/>
      <c r="G302" s="56"/>
      <c r="H302" s="56"/>
      <c r="I302" s="56"/>
      <c r="J302" s="56"/>
      <c r="K302" s="56"/>
      <c r="L302" s="56"/>
      <c r="M302" s="56"/>
      <c r="N302" s="56"/>
    </row>
    <row r="303" spans="1:14" s="1" customFormat="1" ht="20.25" x14ac:dyDescent="0.3">
      <c r="A303" s="56"/>
      <c r="B303" s="56"/>
      <c r="C303" s="56"/>
      <c r="D303" s="56"/>
      <c r="E303" s="56"/>
      <c r="F303" s="56"/>
      <c r="G303" s="56"/>
      <c r="H303" s="56"/>
      <c r="I303" s="56"/>
      <c r="J303" s="56"/>
      <c r="K303" s="56"/>
      <c r="L303" s="56"/>
      <c r="M303" s="56"/>
      <c r="N303" s="56"/>
    </row>
    <row r="304" spans="1:14" s="1" customFormat="1" ht="20.25" x14ac:dyDescent="0.3">
      <c r="A304" s="56"/>
      <c r="B304" s="56"/>
      <c r="C304" s="56"/>
      <c r="D304" s="56"/>
      <c r="E304" s="56"/>
      <c r="F304" s="56"/>
      <c r="G304" s="56"/>
      <c r="H304" s="56"/>
      <c r="I304" s="56"/>
      <c r="J304" s="56"/>
      <c r="K304" s="56"/>
      <c r="L304" s="56"/>
      <c r="M304" s="56"/>
      <c r="N304" s="56"/>
    </row>
    <row r="305" spans="1:14" s="1" customFormat="1" ht="20.25" x14ac:dyDescent="0.3">
      <c r="A305" s="56"/>
      <c r="B305" s="56"/>
      <c r="C305" s="56"/>
      <c r="D305" s="56"/>
      <c r="E305" s="56"/>
      <c r="F305" s="56"/>
      <c r="G305" s="56"/>
      <c r="H305" s="56"/>
      <c r="I305" s="56"/>
      <c r="J305" s="56"/>
      <c r="K305" s="56"/>
      <c r="L305" s="56"/>
      <c r="M305" s="56"/>
      <c r="N305" s="56"/>
    </row>
    <row r="306" spans="1:14" s="1" customFormat="1" ht="20.25" x14ac:dyDescent="0.3">
      <c r="A306" s="56"/>
      <c r="B306" s="56"/>
      <c r="C306" s="56"/>
      <c r="D306" s="56"/>
      <c r="E306" s="56"/>
      <c r="F306" s="56"/>
      <c r="G306" s="56"/>
      <c r="H306" s="56"/>
      <c r="I306" s="56"/>
      <c r="J306" s="56"/>
      <c r="K306" s="56"/>
      <c r="L306" s="56"/>
      <c r="M306" s="56"/>
      <c r="N306" s="56"/>
    </row>
    <row r="307" spans="1:14" s="1" customFormat="1" ht="20.25" x14ac:dyDescent="0.3">
      <c r="A307" s="56"/>
      <c r="B307" s="56"/>
      <c r="C307" s="56"/>
      <c r="D307" s="56"/>
      <c r="E307" s="56"/>
      <c r="F307" s="56"/>
      <c r="G307" s="56"/>
      <c r="H307" s="56"/>
      <c r="I307" s="56"/>
      <c r="J307" s="56"/>
      <c r="K307" s="56"/>
      <c r="L307" s="56"/>
      <c r="M307" s="56"/>
      <c r="N307" s="56"/>
    </row>
    <row r="308" spans="1:14" s="1" customFormat="1" ht="20.25" x14ac:dyDescent="0.3">
      <c r="A308" s="56"/>
      <c r="B308" s="56"/>
      <c r="C308" s="56"/>
      <c r="D308" s="56"/>
      <c r="E308" s="56"/>
      <c r="F308" s="56"/>
      <c r="G308" s="56"/>
      <c r="H308" s="56"/>
      <c r="I308" s="56"/>
      <c r="J308" s="56"/>
      <c r="K308" s="56"/>
      <c r="L308" s="56"/>
      <c r="M308" s="56"/>
      <c r="N308" s="56"/>
    </row>
    <row r="309" spans="1:14" s="1" customFormat="1" ht="20.25" x14ac:dyDescent="0.3">
      <c r="A309" s="56"/>
      <c r="B309" s="56"/>
      <c r="C309" s="56"/>
      <c r="D309" s="56"/>
      <c r="E309" s="56"/>
      <c r="F309" s="56"/>
      <c r="G309" s="56"/>
      <c r="H309" s="56"/>
      <c r="I309" s="56"/>
      <c r="J309" s="56"/>
      <c r="K309" s="56"/>
      <c r="L309" s="56"/>
      <c r="M309" s="56"/>
      <c r="N309" s="56"/>
    </row>
    <row r="310" spans="1:14" s="1" customFormat="1" ht="20.25" x14ac:dyDescent="0.3">
      <c r="A310" s="56"/>
      <c r="B310" s="56"/>
      <c r="C310" s="56"/>
      <c r="D310" s="56"/>
      <c r="E310" s="56"/>
      <c r="F310" s="56"/>
      <c r="G310" s="56"/>
      <c r="H310" s="56"/>
      <c r="I310" s="56"/>
      <c r="J310" s="56"/>
      <c r="K310" s="56"/>
      <c r="L310" s="56"/>
      <c r="M310" s="56"/>
      <c r="N310" s="56"/>
    </row>
    <row r="311" spans="1:14" s="1" customFormat="1" ht="20.25" x14ac:dyDescent="0.3">
      <c r="A311" s="56"/>
      <c r="B311" s="56"/>
      <c r="C311" s="56"/>
      <c r="D311" s="56"/>
      <c r="E311" s="56"/>
      <c r="F311" s="56"/>
      <c r="G311" s="56"/>
      <c r="H311" s="56"/>
      <c r="I311" s="56"/>
      <c r="J311" s="56"/>
      <c r="K311" s="56"/>
      <c r="L311" s="56"/>
      <c r="M311" s="56"/>
      <c r="N311" s="56"/>
    </row>
    <row r="312" spans="1:14" s="1" customFormat="1" ht="20.25" x14ac:dyDescent="0.3">
      <c r="A312" s="56"/>
      <c r="B312" s="56"/>
      <c r="C312" s="56"/>
      <c r="D312" s="56"/>
      <c r="E312" s="56"/>
      <c r="F312" s="56"/>
      <c r="G312" s="56"/>
      <c r="H312" s="56"/>
      <c r="I312" s="56"/>
      <c r="J312" s="56"/>
      <c r="K312" s="56"/>
      <c r="L312" s="56"/>
      <c r="M312" s="56"/>
      <c r="N312" s="56"/>
    </row>
    <row r="313" spans="1:14" s="1" customFormat="1" ht="20.25" x14ac:dyDescent="0.3">
      <c r="A313" s="56"/>
      <c r="B313" s="56"/>
      <c r="C313" s="56"/>
      <c r="D313" s="56"/>
      <c r="E313" s="56"/>
      <c r="F313" s="56"/>
      <c r="G313" s="56"/>
      <c r="H313" s="56"/>
      <c r="I313" s="56"/>
      <c r="J313" s="56"/>
      <c r="K313" s="56"/>
      <c r="L313" s="56"/>
      <c r="M313" s="56"/>
      <c r="N313" s="56"/>
    </row>
    <row r="314" spans="1:14" s="1" customFormat="1" ht="20.25" x14ac:dyDescent="0.3">
      <c r="A314" s="56"/>
      <c r="B314" s="56"/>
      <c r="C314" s="56"/>
      <c r="D314" s="56"/>
      <c r="E314" s="56"/>
      <c r="F314" s="56"/>
      <c r="G314" s="56"/>
      <c r="H314" s="56"/>
      <c r="I314" s="56"/>
      <c r="J314" s="56"/>
      <c r="K314" s="56"/>
      <c r="L314" s="56"/>
      <c r="M314" s="56"/>
      <c r="N314" s="56"/>
    </row>
    <row r="315" spans="1:14" s="1" customFormat="1" ht="20.25" x14ac:dyDescent="0.3">
      <c r="A315" s="56"/>
      <c r="B315" s="56"/>
      <c r="C315" s="56"/>
      <c r="D315" s="56"/>
      <c r="E315" s="56"/>
      <c r="F315" s="56"/>
      <c r="G315" s="56"/>
      <c r="H315" s="56"/>
      <c r="I315" s="56"/>
      <c r="J315" s="56"/>
      <c r="K315" s="56"/>
      <c r="L315" s="56"/>
      <c r="M315" s="56"/>
      <c r="N315" s="56"/>
    </row>
    <row r="316" spans="1:14" s="1" customFormat="1" ht="20.25" x14ac:dyDescent="0.3">
      <c r="A316" s="56"/>
      <c r="B316" s="56"/>
      <c r="C316" s="56"/>
      <c r="D316" s="56"/>
      <c r="E316" s="56"/>
      <c r="F316" s="56"/>
      <c r="G316" s="56"/>
      <c r="H316" s="56"/>
      <c r="I316" s="56"/>
      <c r="J316" s="56"/>
      <c r="K316" s="56"/>
      <c r="L316" s="56"/>
      <c r="M316" s="56"/>
      <c r="N316" s="56"/>
    </row>
    <row r="317" spans="1:14" s="1" customFormat="1" ht="20.25" x14ac:dyDescent="0.3">
      <c r="A317" s="56"/>
      <c r="B317" s="56"/>
      <c r="C317" s="56"/>
      <c r="D317" s="56"/>
      <c r="E317" s="56"/>
      <c r="F317" s="56"/>
      <c r="G317" s="56"/>
      <c r="H317" s="56"/>
      <c r="I317" s="56"/>
      <c r="J317" s="56"/>
      <c r="K317" s="56"/>
      <c r="L317" s="56"/>
      <c r="M317" s="56"/>
      <c r="N317" s="56"/>
    </row>
    <row r="318" spans="1:14" s="1" customFormat="1" ht="20.25" x14ac:dyDescent="0.3">
      <c r="A318" s="56"/>
      <c r="B318" s="56"/>
      <c r="C318" s="56"/>
      <c r="D318" s="56"/>
      <c r="E318" s="56"/>
      <c r="F318" s="56"/>
      <c r="G318" s="56"/>
      <c r="H318" s="56"/>
      <c r="I318" s="56"/>
      <c r="J318" s="56"/>
      <c r="K318" s="56"/>
      <c r="L318" s="56"/>
      <c r="M318" s="56"/>
      <c r="N318" s="56"/>
    </row>
    <row r="319" spans="1:14" s="1" customFormat="1" ht="20.25" x14ac:dyDescent="0.3">
      <c r="A319" s="56"/>
      <c r="B319" s="56"/>
      <c r="C319" s="56"/>
      <c r="D319" s="56"/>
      <c r="E319" s="56"/>
      <c r="F319" s="56"/>
      <c r="G319" s="56"/>
      <c r="H319" s="56"/>
      <c r="I319" s="56"/>
      <c r="J319" s="56"/>
      <c r="K319" s="56"/>
      <c r="L319" s="56"/>
      <c r="M319" s="56"/>
      <c r="N319" s="56"/>
    </row>
    <row r="320" spans="1:14" s="1" customFormat="1" ht="20.25" x14ac:dyDescent="0.3">
      <c r="A320" s="56"/>
      <c r="B320" s="56"/>
      <c r="C320" s="56"/>
      <c r="D320" s="56"/>
      <c r="E320" s="56"/>
      <c r="F320" s="56"/>
      <c r="G320" s="56"/>
      <c r="H320" s="56"/>
      <c r="I320" s="56"/>
      <c r="J320" s="56"/>
      <c r="K320" s="56"/>
      <c r="L320" s="56"/>
      <c r="M320" s="56"/>
      <c r="N320" s="56"/>
    </row>
    <row r="321" spans="1:14" s="1" customFormat="1" ht="20.25" x14ac:dyDescent="0.3">
      <c r="A321" s="56"/>
      <c r="B321" s="56"/>
      <c r="C321" s="56"/>
      <c r="D321" s="56"/>
      <c r="E321" s="56"/>
      <c r="F321" s="56"/>
      <c r="G321" s="56"/>
      <c r="H321" s="56"/>
      <c r="I321" s="56"/>
      <c r="J321" s="56"/>
      <c r="K321" s="56"/>
      <c r="L321" s="56"/>
      <c r="M321" s="56"/>
      <c r="N321" s="56"/>
    </row>
    <row r="322" spans="1:14" s="1" customFormat="1" ht="20.25" x14ac:dyDescent="0.3">
      <c r="A322" s="56"/>
      <c r="B322" s="56"/>
      <c r="C322" s="56"/>
      <c r="D322" s="56"/>
      <c r="E322" s="56"/>
      <c r="F322" s="56"/>
      <c r="G322" s="56"/>
      <c r="H322" s="56"/>
      <c r="I322" s="56"/>
      <c r="J322" s="56"/>
      <c r="K322" s="56"/>
      <c r="L322" s="56"/>
      <c r="M322" s="56"/>
      <c r="N322" s="56"/>
    </row>
    <row r="323" spans="1:14" s="1" customFormat="1" ht="20.25" x14ac:dyDescent="0.3">
      <c r="A323" s="56"/>
      <c r="B323" s="56"/>
      <c r="C323" s="56"/>
      <c r="D323" s="56"/>
      <c r="E323" s="56"/>
      <c r="F323" s="56"/>
      <c r="G323" s="56"/>
      <c r="H323" s="56"/>
      <c r="I323" s="56"/>
      <c r="J323" s="56"/>
      <c r="K323" s="56"/>
      <c r="L323" s="56"/>
      <c r="M323" s="56"/>
      <c r="N323" s="56"/>
    </row>
    <row r="324" spans="1:14" s="1" customFormat="1" ht="20.25" x14ac:dyDescent="0.3">
      <c r="A324" s="56"/>
      <c r="B324" s="56"/>
      <c r="C324" s="56"/>
      <c r="D324" s="56"/>
      <c r="E324" s="56"/>
      <c r="F324" s="56"/>
      <c r="G324" s="56"/>
      <c r="H324" s="56"/>
      <c r="I324" s="56"/>
      <c r="J324" s="56"/>
      <c r="K324" s="56"/>
      <c r="L324" s="56"/>
      <c r="M324" s="56"/>
      <c r="N324" s="56"/>
    </row>
    <row r="325" spans="1:14" s="1" customFormat="1" ht="20.25" x14ac:dyDescent="0.3">
      <c r="A325" s="56"/>
      <c r="B325" s="56"/>
      <c r="C325" s="56"/>
      <c r="D325" s="56"/>
      <c r="E325" s="56"/>
      <c r="F325" s="56"/>
      <c r="G325" s="56"/>
      <c r="H325" s="56"/>
      <c r="I325" s="56"/>
      <c r="J325" s="56"/>
      <c r="K325" s="56"/>
      <c r="L325" s="56"/>
      <c r="M325" s="56"/>
      <c r="N325" s="56"/>
    </row>
    <row r="326" spans="1:14" s="1" customFormat="1" ht="20.25" x14ac:dyDescent="0.3">
      <c r="A326" s="56"/>
      <c r="B326" s="56"/>
      <c r="C326" s="56"/>
      <c r="D326" s="56"/>
      <c r="E326" s="56"/>
      <c r="F326" s="56"/>
      <c r="G326" s="56"/>
      <c r="H326" s="56"/>
      <c r="I326" s="56"/>
      <c r="J326" s="56"/>
      <c r="K326" s="56"/>
      <c r="L326" s="56"/>
      <c r="M326" s="56"/>
      <c r="N326" s="56"/>
    </row>
    <row r="327" spans="1:14" s="1" customFormat="1" ht="20.25" x14ac:dyDescent="0.3">
      <c r="A327" s="56"/>
      <c r="B327" s="56"/>
      <c r="C327" s="56"/>
      <c r="D327" s="56"/>
      <c r="E327" s="56"/>
      <c r="F327" s="56"/>
      <c r="G327" s="56"/>
      <c r="H327" s="56"/>
      <c r="I327" s="56"/>
      <c r="J327" s="56"/>
      <c r="K327" s="56"/>
      <c r="L327" s="56"/>
      <c r="M327" s="56"/>
      <c r="N327" s="56"/>
    </row>
    <row r="328" spans="1:14" s="1" customFormat="1" ht="20.25" x14ac:dyDescent="0.3">
      <c r="A328" s="56"/>
      <c r="B328" s="56"/>
      <c r="C328" s="56"/>
      <c r="D328" s="56"/>
      <c r="E328" s="56"/>
      <c r="F328" s="56"/>
      <c r="G328" s="56"/>
      <c r="H328" s="56"/>
      <c r="I328" s="56"/>
      <c r="J328" s="56"/>
      <c r="K328" s="56"/>
      <c r="L328" s="56"/>
      <c r="M328" s="56"/>
      <c r="N328" s="56"/>
    </row>
    <row r="329" spans="1:14" s="1" customFormat="1" ht="20.25" x14ac:dyDescent="0.3">
      <c r="A329" s="56"/>
      <c r="B329" s="56"/>
      <c r="C329" s="56"/>
      <c r="D329" s="56"/>
      <c r="E329" s="56"/>
      <c r="F329" s="56"/>
      <c r="G329" s="56"/>
      <c r="H329" s="56"/>
      <c r="I329" s="56"/>
      <c r="J329" s="56"/>
      <c r="K329" s="56"/>
      <c r="L329" s="56"/>
      <c r="M329" s="56"/>
      <c r="N329" s="56"/>
    </row>
    <row r="330" spans="1:14" s="1" customFormat="1" ht="20.25" x14ac:dyDescent="0.3">
      <c r="A330" s="56"/>
      <c r="B330" s="56"/>
      <c r="C330" s="56"/>
      <c r="D330" s="56"/>
      <c r="E330" s="56"/>
      <c r="F330" s="56"/>
      <c r="G330" s="56"/>
      <c r="H330" s="56"/>
      <c r="I330" s="56"/>
      <c r="J330" s="56"/>
      <c r="K330" s="56"/>
      <c r="L330" s="56"/>
      <c r="M330" s="56"/>
      <c r="N330" s="56"/>
    </row>
    <row r="331" spans="1:14" s="1" customFormat="1" ht="20.25" x14ac:dyDescent="0.3">
      <c r="A331" s="56"/>
      <c r="B331" s="56"/>
      <c r="C331" s="56"/>
      <c r="D331" s="56"/>
      <c r="E331" s="56"/>
      <c r="F331" s="56"/>
      <c r="G331" s="56"/>
      <c r="H331" s="56"/>
      <c r="I331" s="56"/>
      <c r="J331" s="56"/>
      <c r="K331" s="56"/>
      <c r="L331" s="56"/>
      <c r="M331" s="56"/>
      <c r="N331" s="56"/>
    </row>
    <row r="332" spans="1:14" s="1" customFormat="1" ht="20.25" x14ac:dyDescent="0.3">
      <c r="A332" s="56"/>
      <c r="B332" s="56"/>
      <c r="C332" s="56"/>
      <c r="D332" s="56"/>
      <c r="E332" s="56"/>
      <c r="F332" s="56"/>
      <c r="G332" s="56"/>
      <c r="H332" s="56"/>
      <c r="I332" s="56"/>
      <c r="J332" s="56"/>
      <c r="K332" s="56"/>
      <c r="L332" s="56"/>
      <c r="M332" s="56"/>
      <c r="N332" s="56"/>
    </row>
    <row r="333" spans="1:14" s="1" customFormat="1" ht="20.25" x14ac:dyDescent="0.3">
      <c r="A333" s="56"/>
      <c r="B333" s="56"/>
      <c r="C333" s="56"/>
      <c r="D333" s="56"/>
      <c r="E333" s="56"/>
      <c r="F333" s="56"/>
      <c r="G333" s="56"/>
      <c r="H333" s="56"/>
      <c r="I333" s="56"/>
      <c r="J333" s="56"/>
      <c r="K333" s="56"/>
      <c r="L333" s="56"/>
      <c r="M333" s="56"/>
      <c r="N333" s="56"/>
    </row>
    <row r="334" spans="1:14" s="1" customFormat="1" ht="20.25" x14ac:dyDescent="0.3">
      <c r="A334" s="56"/>
      <c r="B334" s="56"/>
      <c r="C334" s="56"/>
      <c r="D334" s="56"/>
      <c r="E334" s="56"/>
      <c r="F334" s="56"/>
      <c r="G334" s="56"/>
      <c r="H334" s="56"/>
      <c r="I334" s="56"/>
      <c r="J334" s="56"/>
      <c r="K334" s="56"/>
      <c r="L334" s="56"/>
      <c r="M334" s="56"/>
      <c r="N334" s="56"/>
    </row>
    <row r="335" spans="1:14" s="1" customFormat="1" ht="20.25" x14ac:dyDescent="0.3">
      <c r="A335" s="56"/>
      <c r="B335" s="56"/>
      <c r="C335" s="56"/>
      <c r="D335" s="56"/>
      <c r="E335" s="56"/>
      <c r="F335" s="56"/>
      <c r="G335" s="56"/>
      <c r="H335" s="56"/>
      <c r="I335" s="56"/>
      <c r="J335" s="56"/>
      <c r="K335" s="56"/>
      <c r="L335" s="56"/>
      <c r="M335" s="56"/>
      <c r="N335" s="56"/>
    </row>
    <row r="336" spans="1:14" x14ac:dyDescent="0.35">
      <c r="A336" s="56"/>
      <c r="B336" s="56"/>
      <c r="C336" s="56"/>
      <c r="D336" s="56"/>
      <c r="E336" s="56"/>
    </row>
  </sheetData>
  <customSheetViews>
    <customSheetView guid="{C0386C91-891B-456F-B5FE-6BD3EF6E792C}" scale="70" showPageBreaks="1" showGridLines="0" fitToPage="1" printArea="1">
      <selection activeCell="N17" sqref="N17"/>
      <rowBreaks count="1" manualBreakCount="1">
        <brk id="55" max="16383" man="1"/>
      </rowBreaks>
      <pageMargins left="0.7" right="0.7" top="0.75" bottom="0.75" header="0.3" footer="0.3"/>
    </customSheetView>
    <customSheetView guid="{A9A653DB-B78E-4A9E-91EE-8601DDF7E94F}" scale="80" showGridLines="0" fitToPage="1" topLeftCell="A7">
      <selection activeCell="B10" sqref="B10:D11"/>
      <rowBreaks count="1" manualBreakCount="1">
        <brk id="43" max="16383" man="1"/>
      </rowBreaks>
      <pageMargins left="0.7" right="0.7" top="0.75" bottom="0.75" header="0.3" footer="0.3"/>
    </customSheetView>
  </customSheetViews>
  <mergeCells count="39">
    <mergeCell ref="G18:M31"/>
    <mergeCell ref="E28:F28"/>
    <mergeCell ref="E29:F29"/>
    <mergeCell ref="A4:C4"/>
    <mergeCell ref="A5:D5"/>
    <mergeCell ref="A6:C6"/>
    <mergeCell ref="A7:E7"/>
    <mergeCell ref="A9:E9"/>
    <mergeCell ref="A12:E12"/>
    <mergeCell ref="A10:D10"/>
    <mergeCell ref="A11:D11"/>
    <mergeCell ref="A38:H39"/>
    <mergeCell ref="A82:D82"/>
    <mergeCell ref="A33:D33"/>
    <mergeCell ref="A42:F44"/>
    <mergeCell ref="A34:F37"/>
    <mergeCell ref="A62:D62"/>
    <mergeCell ref="A72:C72"/>
    <mergeCell ref="A50:D50"/>
    <mergeCell ref="A51:F56"/>
    <mergeCell ref="A41:D41"/>
    <mergeCell ref="A63:F65"/>
    <mergeCell ref="A73:F75"/>
    <mergeCell ref="O18:O23"/>
    <mergeCell ref="A83:F87"/>
    <mergeCell ref="A1:M2"/>
    <mergeCell ref="A14:M16"/>
    <mergeCell ref="A23:E23"/>
    <mergeCell ref="B25:D25"/>
    <mergeCell ref="B26:D26"/>
    <mergeCell ref="B27:D27"/>
    <mergeCell ref="B28:D28"/>
    <mergeCell ref="B29:D29"/>
    <mergeCell ref="A18:E19"/>
    <mergeCell ref="B20:D21"/>
    <mergeCell ref="E24:F24"/>
    <mergeCell ref="E25:F25"/>
    <mergeCell ref="E26:F26"/>
    <mergeCell ref="E27:F27"/>
  </mergeCells>
  <phoneticPr fontId="14" type="noConversion"/>
  <conditionalFormatting sqref="E24:E29">
    <cfRule type="expression" dxfId="129" priority="3">
      <formula>NOT(ISERROR(SEARCH("Needs Development",E24)))</formula>
    </cfRule>
    <cfRule type="expression" dxfId="128" priority="4">
      <formula>NOT(ISERROR(SEARCH("Needs Development",E24)))</formula>
    </cfRule>
    <cfRule type="expression" dxfId="127" priority="5">
      <formula>NOT(ISERROR(SEARCH("Needs Development",E24)))</formula>
    </cfRule>
  </conditionalFormatting>
  <conditionalFormatting sqref="E24:F29">
    <cfRule type="expression" dxfId="126" priority="1">
      <formula>NOT(ISERROR(SEARCH("Strong",E24)))</formula>
    </cfRule>
    <cfRule type="expression" dxfId="125" priority="2">
      <formula>NOT(ISERROR(SEARCH("Moderate",E24)))</formula>
    </cfRule>
  </conditionalFormatting>
  <hyperlinks>
    <hyperlink ref="O24" r:id="rId1"/>
    <hyperlink ref="O25" r:id="rId2"/>
    <hyperlink ref="O26" r:id="rId3"/>
    <hyperlink ref="O27" r:id="rId4"/>
  </hyperlinks>
  <pageMargins left="0.47" right="0.4" top="0.75" bottom="0.75" header="0.3" footer="0.3"/>
  <pageSetup scale="26" orientation="portrait" r:id="rId5"/>
  <rowBreaks count="2" manualBreakCount="2">
    <brk id="30" max="16383" man="1"/>
    <brk id="67" max="12" man="1"/>
  </rowBreaks>
  <drawing r:id="rId6"/>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BC26"/>
  <sheetViews>
    <sheetView topLeftCell="AE1" zoomScaleNormal="100" workbookViewId="0">
      <selection activeCell="AM9" sqref="AM9"/>
    </sheetView>
    <sheetView workbookViewId="1">
      <selection activeCell="F17" sqref="F17"/>
    </sheetView>
  </sheetViews>
  <sheetFormatPr defaultRowHeight="15" x14ac:dyDescent="0.25"/>
  <cols>
    <col min="1" max="1" width="14.7109375" customWidth="1"/>
    <col min="2" max="2" width="11.85546875" customWidth="1"/>
    <col min="3" max="3" width="31" style="9" bestFit="1" customWidth="1"/>
    <col min="4" max="4" width="33.85546875" bestFit="1" customWidth="1"/>
    <col min="6" max="6" width="7" customWidth="1"/>
    <col min="8" max="8" width="19.28515625" bestFit="1" customWidth="1"/>
    <col min="9" max="9" width="10.140625" customWidth="1"/>
    <col min="12" max="13" width="11.5703125" bestFit="1" customWidth="1"/>
    <col min="46" max="46" width="10.7109375" customWidth="1"/>
    <col min="47" max="47" width="19.140625" customWidth="1"/>
    <col min="49" max="49" width="11.42578125" customWidth="1"/>
    <col min="50" max="50" width="19.85546875" customWidth="1"/>
    <col min="52" max="52" width="10.7109375" customWidth="1"/>
    <col min="53" max="53" width="19.140625" customWidth="1"/>
    <col min="55" max="55" width="11" customWidth="1"/>
    <col min="56" max="56" width="11.140625" customWidth="1"/>
    <col min="57" max="57" width="19.5703125" customWidth="1"/>
  </cols>
  <sheetData>
    <row r="1" spans="1:55" x14ac:dyDescent="0.25">
      <c r="A1" s="377" t="s">
        <v>177</v>
      </c>
      <c r="B1" s="377"/>
      <c r="C1" s="377"/>
      <c r="D1" s="377"/>
      <c r="E1" s="377"/>
    </row>
    <row r="3" spans="1:55" x14ac:dyDescent="0.25">
      <c r="A3" s="154" t="s">
        <v>158</v>
      </c>
      <c r="B3" s="154" t="s">
        <v>178</v>
      </c>
      <c r="C3" s="378" t="s">
        <v>179</v>
      </c>
      <c r="D3" s="378"/>
      <c r="E3" s="378"/>
      <c r="F3" s="378"/>
      <c r="G3" s="378"/>
      <c r="H3" s="378"/>
      <c r="I3" s="378"/>
      <c r="J3" s="378"/>
      <c r="K3" s="378"/>
      <c r="L3" s="378"/>
      <c r="M3" s="378"/>
      <c r="N3" s="378"/>
      <c r="O3" s="378"/>
      <c r="P3" s="378"/>
      <c r="Q3" s="378"/>
      <c r="R3" s="378"/>
      <c r="S3" s="378"/>
      <c r="T3" s="378"/>
      <c r="U3" s="378"/>
      <c r="V3" s="359" t="s">
        <v>187</v>
      </c>
      <c r="W3" s="359"/>
    </row>
    <row r="4" spans="1:55" x14ac:dyDescent="0.25">
      <c r="A4" s="368">
        <f>'Workings 2.0'!A9</f>
        <v>1</v>
      </c>
      <c r="B4" s="369">
        <f>'Workings 2.0'!C9</f>
        <v>0</v>
      </c>
      <c r="C4" s="365" t="s">
        <v>180</v>
      </c>
      <c r="D4" s="365"/>
      <c r="E4" s="365"/>
      <c r="F4" s="365"/>
      <c r="G4" s="365" t="s">
        <v>181</v>
      </c>
      <c r="H4" s="365"/>
      <c r="I4" s="365"/>
      <c r="J4" s="365" t="s">
        <v>182</v>
      </c>
      <c r="K4" s="365"/>
      <c r="L4" s="365"/>
      <c r="M4" s="365" t="s">
        <v>183</v>
      </c>
      <c r="N4" s="365"/>
      <c r="O4" s="365"/>
      <c r="P4" s="365"/>
      <c r="Q4" s="365" t="s">
        <v>184</v>
      </c>
      <c r="R4" s="365"/>
      <c r="S4" s="365" t="s">
        <v>185</v>
      </c>
      <c r="T4" s="365"/>
      <c r="U4" s="365"/>
      <c r="V4" s="360" t="s">
        <v>186</v>
      </c>
      <c r="W4" s="360"/>
    </row>
    <row r="5" spans="1:55" ht="15.75" x14ac:dyDescent="0.25">
      <c r="A5" s="368"/>
      <c r="B5" s="369"/>
      <c r="C5" s="361">
        <f>Table1[OA: %]*5.9</f>
        <v>0.5</v>
      </c>
      <c r="D5" s="362"/>
      <c r="E5" s="362"/>
      <c r="F5" s="362"/>
      <c r="G5" s="361">
        <f>Table1[FC: %]*5.9</f>
        <v>0.5</v>
      </c>
      <c r="H5" s="362"/>
      <c r="I5" s="362"/>
      <c r="J5" s="361">
        <f>Table1[SD: %]*6.1</f>
        <v>0.5</v>
      </c>
      <c r="K5" s="362"/>
      <c r="L5" s="362"/>
      <c r="M5" s="361">
        <f>Table1[MP: %]*5.9</f>
        <v>0.5</v>
      </c>
      <c r="N5" s="362"/>
      <c r="O5" s="362"/>
      <c r="P5" s="362"/>
      <c r="Q5" s="361">
        <f>Table1[PP: %]*6.1</f>
        <v>0.5016447368421052</v>
      </c>
      <c r="R5" s="362"/>
      <c r="S5" s="361">
        <f>Table1[PN: %]*6.15</f>
        <v>0.50135869565217406</v>
      </c>
      <c r="T5" s="362"/>
      <c r="U5" s="362"/>
      <c r="V5" s="363">
        <f>SUM(Table1[OA: %],Table1[FC: %],Table1[SD: %],Table1[MP: %],Table1[PP: %],Table1[PN: %])</f>
        <v>0.49996308248604526</v>
      </c>
      <c r="W5" s="364"/>
    </row>
    <row r="6" spans="1:55" x14ac:dyDescent="0.25">
      <c r="A6" s="368"/>
      <c r="B6" s="369"/>
      <c r="C6" s="366" t="str">
        <f>$C$25</f>
        <v>Moderate</v>
      </c>
      <c r="D6" s="366"/>
      <c r="E6" s="366"/>
      <c r="F6" s="366"/>
      <c r="G6" s="366" t="str">
        <f>$C$15</f>
        <v>Moderate</v>
      </c>
      <c r="H6" s="367"/>
      <c r="I6" s="367"/>
      <c r="J6" s="366" t="str">
        <f>$C$17</f>
        <v>Moderate</v>
      </c>
      <c r="K6" s="367"/>
      <c r="L6" s="367"/>
      <c r="M6" s="366" t="str">
        <f>$C$19</f>
        <v>Moderate</v>
      </c>
      <c r="N6" s="367"/>
      <c r="O6" s="367"/>
      <c r="P6" s="367"/>
      <c r="Q6" s="366" t="str">
        <f>$C$21</f>
        <v>Moderate</v>
      </c>
      <c r="R6" s="367"/>
      <c r="S6" s="366" t="str">
        <f>$C$23</f>
        <v>Moderate</v>
      </c>
      <c r="T6" s="367"/>
      <c r="U6" s="367"/>
      <c r="V6" s="366" t="str">
        <f>IF('Workings 2.0'!V5&lt;=0.33,'Workings 2.0'!$A$12,IF('Workings 2.0'!V5&lt;=0.66,'Workings 2.0'!$B$12,'Workings 2.0'!$C$12))</f>
        <v>Moderate</v>
      </c>
      <c r="W6" s="367"/>
    </row>
    <row r="8" spans="1:55" x14ac:dyDescent="0.25">
      <c r="A8" s="143" t="s">
        <v>158</v>
      </c>
      <c r="B8" s="144" t="s">
        <v>202</v>
      </c>
      <c r="C8" s="144" t="s">
        <v>178</v>
      </c>
      <c r="D8" s="144" t="s">
        <v>196</v>
      </c>
      <c r="E8" s="144" t="s">
        <v>197</v>
      </c>
      <c r="F8" s="144" t="s">
        <v>195</v>
      </c>
      <c r="G8" s="144" t="s">
        <v>198</v>
      </c>
      <c r="H8" s="144" t="s">
        <v>203</v>
      </c>
      <c r="I8" s="144" t="s">
        <v>213</v>
      </c>
      <c r="J8" s="144" t="s">
        <v>204</v>
      </c>
      <c r="K8" s="144" t="s">
        <v>205</v>
      </c>
      <c r="L8" s="144" t="s">
        <v>206</v>
      </c>
      <c r="M8" s="144" t="s">
        <v>207</v>
      </c>
      <c r="N8" s="145" t="s">
        <v>230</v>
      </c>
      <c r="O8" s="145" t="s">
        <v>231</v>
      </c>
      <c r="P8" s="145" t="s">
        <v>232</v>
      </c>
      <c r="Q8" s="145" t="s">
        <v>233</v>
      </c>
      <c r="R8" s="146" t="s">
        <v>234</v>
      </c>
      <c r="S8" s="146" t="s">
        <v>235</v>
      </c>
      <c r="T8" s="146" t="s">
        <v>236</v>
      </c>
      <c r="U8" s="146" t="s">
        <v>237</v>
      </c>
      <c r="V8" s="147" t="s">
        <v>238</v>
      </c>
      <c r="W8" s="147" t="s">
        <v>239</v>
      </c>
      <c r="X8" s="147" t="s">
        <v>240</v>
      </c>
      <c r="Y8" s="147" t="s">
        <v>241</v>
      </c>
      <c r="Z8" s="148" t="s">
        <v>242</v>
      </c>
      <c r="AA8" s="148" t="s">
        <v>243</v>
      </c>
      <c r="AB8" s="148" t="s">
        <v>245</v>
      </c>
      <c r="AC8" s="148" t="s">
        <v>244</v>
      </c>
      <c r="AD8" s="148" t="s">
        <v>246</v>
      </c>
      <c r="AE8" s="149" t="s">
        <v>247</v>
      </c>
      <c r="AF8" s="149" t="s">
        <v>248</v>
      </c>
      <c r="AG8" s="149" t="s">
        <v>249</v>
      </c>
      <c r="AH8" s="150" t="s">
        <v>250</v>
      </c>
      <c r="AI8" s="150" t="s">
        <v>251</v>
      </c>
      <c r="AJ8" s="150" t="s">
        <v>252</v>
      </c>
      <c r="AK8" s="150" t="s">
        <v>253</v>
      </c>
      <c r="AL8" s="155" t="s">
        <v>159</v>
      </c>
      <c r="AM8" s="155" t="s">
        <v>160</v>
      </c>
      <c r="AN8" s="155" t="s">
        <v>161</v>
      </c>
      <c r="AO8" s="156" t="s">
        <v>162</v>
      </c>
      <c r="AP8" s="156" t="s">
        <v>163</v>
      </c>
      <c r="AQ8" s="156" t="s">
        <v>164</v>
      </c>
      <c r="AR8" s="157" t="s">
        <v>165</v>
      </c>
      <c r="AS8" s="157" t="s">
        <v>166</v>
      </c>
      <c r="AT8" s="157" t="s">
        <v>167</v>
      </c>
      <c r="AU8" s="158" t="s">
        <v>168</v>
      </c>
      <c r="AV8" s="158" t="s">
        <v>169</v>
      </c>
      <c r="AW8" s="158" t="s">
        <v>170</v>
      </c>
      <c r="AX8" s="159" t="s">
        <v>171</v>
      </c>
      <c r="AY8" s="159" t="s">
        <v>172</v>
      </c>
      <c r="AZ8" s="159" t="s">
        <v>173</v>
      </c>
      <c r="BA8" s="160" t="s">
        <v>174</v>
      </c>
      <c r="BB8" s="160" t="s">
        <v>175</v>
      </c>
      <c r="BC8" s="160" t="s">
        <v>176</v>
      </c>
    </row>
    <row r="9" spans="1:55" x14ac:dyDescent="0.25">
      <c r="A9" s="151">
        <v>1</v>
      </c>
      <c r="B9" s="250">
        <f>'Readiness Tool'!H39</f>
        <v>0</v>
      </c>
      <c r="C9" s="152">
        <f>'Readiness Tool'!H21</f>
        <v>0</v>
      </c>
      <c r="D9" s="152">
        <f>'Readiness Tool'!H23</f>
        <v>0</v>
      </c>
      <c r="E9" s="152">
        <f>'Readiness Tool'!H24</f>
        <v>0</v>
      </c>
      <c r="F9" s="152">
        <f>'Readiness Tool'!L23</f>
        <v>0</v>
      </c>
      <c r="G9" s="152">
        <f>'Readiness Tool'!L24</f>
        <v>0</v>
      </c>
      <c r="H9" s="152">
        <f>'Readiness Tool'!H26</f>
        <v>0</v>
      </c>
      <c r="I9" s="152">
        <f>'Readiness Tool'!H29</f>
        <v>0</v>
      </c>
      <c r="J9" s="152">
        <f>'Readiness Tool'!H31</f>
        <v>0</v>
      </c>
      <c r="K9" s="152">
        <f>'Readiness Tool'!H33</f>
        <v>0</v>
      </c>
      <c r="L9" s="153">
        <f>'Readiness Tool'!H35</f>
        <v>0</v>
      </c>
      <c r="M9" s="249">
        <f>'Readiness Tool'!H37</f>
        <v>0</v>
      </c>
      <c r="N9" s="152">
        <f>'Readiness Tool'!$O$98</f>
        <v>5</v>
      </c>
      <c r="O9" s="152">
        <f>'Readiness Tool'!$O$107</f>
        <v>5</v>
      </c>
      <c r="P9" s="152">
        <f>'Readiness Tool'!$O$115</f>
        <v>5</v>
      </c>
      <c r="Q9" s="152">
        <f>'Readiness Tool'!$O$125</f>
        <v>5</v>
      </c>
      <c r="R9" s="152">
        <f>'Readiness Tool'!$O$137</f>
        <v>5</v>
      </c>
      <c r="S9" s="152">
        <f>'Readiness Tool'!$O$144</f>
        <v>5</v>
      </c>
      <c r="T9" s="152">
        <f>'Readiness Tool'!$O$158</f>
        <v>5</v>
      </c>
      <c r="U9" s="152">
        <f>'Readiness Tool'!$O$167</f>
        <v>5</v>
      </c>
      <c r="V9" s="152">
        <f>'Readiness Tool'!$O$181</f>
        <v>5</v>
      </c>
      <c r="W9" s="152">
        <f>'Readiness Tool'!$O$194</f>
        <v>5</v>
      </c>
      <c r="X9" s="152">
        <f>'Readiness Tool'!$O$204</f>
        <v>5</v>
      </c>
      <c r="Y9" s="152">
        <f>'Readiness Tool'!$O$213</f>
        <v>5</v>
      </c>
      <c r="Z9" s="152">
        <f>'Readiness Tool'!$O$229</f>
        <v>5</v>
      </c>
      <c r="AA9" s="152">
        <f>'Readiness Tool'!$O$238</f>
        <v>5</v>
      </c>
      <c r="AB9" s="152">
        <f>'Readiness Tool'!$O$249</f>
        <v>5</v>
      </c>
      <c r="AC9" s="152">
        <f>'Readiness Tool'!$O$261</f>
        <v>5</v>
      </c>
      <c r="AD9" s="152">
        <f>'Readiness Tool'!$O$271</f>
        <v>5</v>
      </c>
      <c r="AE9" s="152">
        <f>'Readiness Tool'!$O$286</f>
        <v>5</v>
      </c>
      <c r="AF9" s="152">
        <f>'Readiness Tool'!$O$301</f>
        <v>5</v>
      </c>
      <c r="AG9" s="152">
        <f>'Readiness Tool'!$O$312</f>
        <v>5</v>
      </c>
      <c r="AH9" s="152">
        <f>'Readiness Tool'!$O$45</f>
        <v>5</v>
      </c>
      <c r="AI9" s="152">
        <f>'Readiness Tool'!$O$57</f>
        <v>5</v>
      </c>
      <c r="AJ9" s="152">
        <f>'Readiness Tool'!$O$67</f>
        <v>5</v>
      </c>
      <c r="AK9" s="152">
        <f>'Readiness Tool'!$O$77</f>
        <v>5</v>
      </c>
      <c r="AL9" s="273">
        <f>SUM(Table1[[FC: 13 Consistent surpluses, unrestricted savings]:[FC: 16 Fin Mgmt Tools]])</f>
        <v>20</v>
      </c>
      <c r="AM9" s="271">
        <f>Table1[FC: Total]/5.9*6</f>
        <v>20.338983050847457</v>
      </c>
      <c r="AN9" s="272">
        <f>Table1[FC: Adjusted Total]/240</f>
        <v>8.4745762711864403E-2</v>
      </c>
      <c r="AO9" s="274">
        <f>SUM(Table1[[SD: 17 Need]:[SD: 20 Community alignment]])</f>
        <v>20</v>
      </c>
      <c r="AP9" s="271">
        <f>Table1[SD: Total]/6.1*6</f>
        <v>19.672131147540984</v>
      </c>
      <c r="AQ9" s="272">
        <f>Table1[SD: Adjusted Total]/240</f>
        <v>8.1967213114754106E-2</v>
      </c>
      <c r="AR9" s="274">
        <f>SUM(Table1[[MP: 21 Data systems]:[MP: 24 Sharing data across field]])</f>
        <v>20</v>
      </c>
      <c r="AS9" s="271">
        <f>Table1[MP: Total]/5.9*6</f>
        <v>20.338983050847457</v>
      </c>
      <c r="AT9" s="272">
        <f>Table1[MP: Adjusted Total]/240</f>
        <v>8.4745762711864403E-2</v>
      </c>
      <c r="AU9" s="274">
        <f>SUM(Table1[[PP: 25 Strategic Planning]:[PP: 29 Board of directors]])</f>
        <v>25</v>
      </c>
      <c r="AV9" s="271">
        <f>Table1[PP: Total]/7.6*6</f>
        <v>19.736842105263158</v>
      </c>
      <c r="AW9" s="272">
        <f>Table1[PP: Adjusted Total]/240</f>
        <v>8.223684210526315E-2</v>
      </c>
      <c r="AX9" s="274">
        <f>SUM(Table1[[PN: 30 Track record]:[PN: 32 Negotiation ]])</f>
        <v>15</v>
      </c>
      <c r="AY9" s="271">
        <f>Table1[PN: Total]/4.6*6</f>
        <v>19.565217391304351</v>
      </c>
      <c r="AZ9" s="272">
        <f>Table1[PN: Adjusted Total]/240</f>
        <v>8.1521739130434798E-2</v>
      </c>
      <c r="BA9" s="274">
        <f>SUM(Table1[[OA: 9 Mission, Vision, TOC]:[OA: 12 Self assessment of community perception]])</f>
        <v>20</v>
      </c>
      <c r="BB9" s="271">
        <f>Table1[OA: Total]/5.9*6</f>
        <v>20.338983050847457</v>
      </c>
      <c r="BC9" s="272">
        <f>Table1[OA: Adjusted Total]/240</f>
        <v>8.4745762711864403E-2</v>
      </c>
    </row>
    <row r="10" spans="1:55" x14ac:dyDescent="0.25">
      <c r="H10" s="241"/>
    </row>
    <row r="12" spans="1:55" s="245" customFormat="1" ht="25.5" x14ac:dyDescent="0.2">
      <c r="A12" s="246" t="s">
        <v>1</v>
      </c>
      <c r="B12" s="244" t="s">
        <v>2</v>
      </c>
      <c r="C12" s="244" t="s">
        <v>3</v>
      </c>
    </row>
    <row r="14" spans="1:55" x14ac:dyDescent="0.25">
      <c r="A14" s="370" t="s">
        <v>108</v>
      </c>
      <c r="B14" s="370"/>
      <c r="C14" s="370"/>
    </row>
    <row r="15" spans="1:55" x14ac:dyDescent="0.25">
      <c r="A15" s="375" t="s">
        <v>107</v>
      </c>
      <c r="B15" s="376"/>
      <c r="C15" s="242" t="str">
        <f>IF($G$5&lt;=0.33,$A$12,IF($G$5&lt;=0.66,$B$12,$C$12))</f>
        <v>Moderate</v>
      </c>
      <c r="D15" s="247">
        <f>1-C16</f>
        <v>0.5</v>
      </c>
    </row>
    <row r="16" spans="1:55" x14ac:dyDescent="0.25">
      <c r="A16" s="371"/>
      <c r="B16" s="372"/>
      <c r="C16" s="243">
        <f>$G$5</f>
        <v>0.5</v>
      </c>
      <c r="D16" s="247">
        <f>1-D15</f>
        <v>0.5</v>
      </c>
    </row>
    <row r="17" spans="1:4" x14ac:dyDescent="0.25">
      <c r="A17" s="242" t="s">
        <v>106</v>
      </c>
      <c r="B17" s="242"/>
      <c r="C17" s="242" t="str">
        <f>IF($J$5&lt;=0.33,$A$12,IF($J$5&lt;=0.66,$B$12,$C$12))</f>
        <v>Moderate</v>
      </c>
      <c r="D17" s="247">
        <f>1-C18</f>
        <v>0.5</v>
      </c>
    </row>
    <row r="18" spans="1:4" x14ac:dyDescent="0.25">
      <c r="A18" s="373"/>
      <c r="B18" s="374"/>
      <c r="C18" s="243">
        <f>$J$5</f>
        <v>0.5</v>
      </c>
      <c r="D18" s="247">
        <f>1-D17</f>
        <v>0.5</v>
      </c>
    </row>
    <row r="19" spans="1:4" x14ac:dyDescent="0.25">
      <c r="A19" s="242" t="s">
        <v>96</v>
      </c>
      <c r="B19" s="242"/>
      <c r="C19" s="242" t="str">
        <f>IF('Workings 2.0'!$M$5&lt;=0.33,'Workings 2.0'!$A$12,IF('Workings 2.0'!$M$5&lt;=0.66,'Workings 2.0'!$B$12,'Workings 2.0'!$C$12))</f>
        <v>Moderate</v>
      </c>
      <c r="D19" s="247">
        <f>1-C20</f>
        <v>0.5</v>
      </c>
    </row>
    <row r="20" spans="1:4" x14ac:dyDescent="0.25">
      <c r="A20" s="373"/>
      <c r="B20" s="374"/>
      <c r="C20" s="243">
        <f>$M$5</f>
        <v>0.5</v>
      </c>
      <c r="D20" s="247">
        <f>1-D19</f>
        <v>0.5</v>
      </c>
    </row>
    <row r="21" spans="1:4" x14ac:dyDescent="0.25">
      <c r="A21" s="379" t="s">
        <v>97</v>
      </c>
      <c r="B21" s="380"/>
      <c r="C21" s="242" t="str">
        <f>IF('Workings 2.0'!$Q$5&lt;=0.33,'Workings 2.0'!$A$12,IF('Workings 2.0'!$Q$5&lt;=0.66,'Workings 2.0'!$B$12,'Workings 2.0'!$C$12))</f>
        <v>Moderate</v>
      </c>
      <c r="D21" s="247">
        <f>1-C22</f>
        <v>0.4983552631578948</v>
      </c>
    </row>
    <row r="22" spans="1:4" x14ac:dyDescent="0.25">
      <c r="A22" s="373"/>
      <c r="B22" s="374"/>
      <c r="C22" s="243">
        <f>$Q$5</f>
        <v>0.5016447368421052</v>
      </c>
      <c r="D22" s="247">
        <f>1-D21</f>
        <v>0.5016447368421052</v>
      </c>
    </row>
    <row r="23" spans="1:4" x14ac:dyDescent="0.25">
      <c r="A23" s="242" t="s">
        <v>98</v>
      </c>
      <c r="B23" s="242"/>
      <c r="C23" s="242" t="str">
        <f>IF('Workings 2.0'!$S$5&lt;=0.33,'Workings 2.0'!$A$12,IF('Workings 2.0'!$S$5&lt;=0.66,'Workings 2.0'!$B$12,'Workings 2.0'!$C$12))</f>
        <v>Moderate</v>
      </c>
      <c r="D23" s="247">
        <f>1-C24</f>
        <v>0.49864130434782594</v>
      </c>
    </row>
    <row r="24" spans="1:4" x14ac:dyDescent="0.25">
      <c r="A24" s="373"/>
      <c r="B24" s="374"/>
      <c r="C24" s="243">
        <f>$S$5</f>
        <v>0.50135869565217406</v>
      </c>
      <c r="D24" s="247">
        <f>1-D23</f>
        <v>0.50135869565217406</v>
      </c>
    </row>
    <row r="25" spans="1:4" x14ac:dyDescent="0.25">
      <c r="A25" s="242" t="s">
        <v>50</v>
      </c>
      <c r="B25" s="242"/>
      <c r="C25" s="242" t="str">
        <f>IF($C$5&lt;=0.33,$A$12,IF($C$5&lt;=0.66,$B$12,$C$12))</f>
        <v>Moderate</v>
      </c>
      <c r="D25" s="247">
        <f>1-C26</f>
        <v>0.5</v>
      </c>
    </row>
    <row r="26" spans="1:4" x14ac:dyDescent="0.25">
      <c r="A26" s="373"/>
      <c r="B26" s="374"/>
      <c r="C26" s="243">
        <f>$C$5</f>
        <v>0.5</v>
      </c>
      <c r="D26" s="247">
        <f>1-D25</f>
        <v>0.5</v>
      </c>
    </row>
  </sheetData>
  <mergeCells count="35">
    <mergeCell ref="A20:B20"/>
    <mergeCell ref="A22:B22"/>
    <mergeCell ref="A24:B24"/>
    <mergeCell ref="A26:B26"/>
    <mergeCell ref="A21:B21"/>
    <mergeCell ref="A14:C14"/>
    <mergeCell ref="A16:B16"/>
    <mergeCell ref="A18:B18"/>
    <mergeCell ref="A15:B15"/>
    <mergeCell ref="A1:E1"/>
    <mergeCell ref="C3:U3"/>
    <mergeCell ref="V6:W6"/>
    <mergeCell ref="A4:A6"/>
    <mergeCell ref="B4:B6"/>
    <mergeCell ref="C6:F6"/>
    <mergeCell ref="G6:I6"/>
    <mergeCell ref="J6:L6"/>
    <mergeCell ref="M6:P6"/>
    <mergeCell ref="Q6:R6"/>
    <mergeCell ref="S6:U6"/>
    <mergeCell ref="V3:W3"/>
    <mergeCell ref="V4:W4"/>
    <mergeCell ref="C5:F5"/>
    <mergeCell ref="G5:I5"/>
    <mergeCell ref="J5:L5"/>
    <mergeCell ref="M5:P5"/>
    <mergeCell ref="Q5:R5"/>
    <mergeCell ref="S5:U5"/>
    <mergeCell ref="V5:W5"/>
    <mergeCell ref="C4:F4"/>
    <mergeCell ref="G4:I4"/>
    <mergeCell ref="J4:L4"/>
    <mergeCell ref="M4:P4"/>
    <mergeCell ref="Q4:R4"/>
    <mergeCell ref="S4:U4"/>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249977111117893"/>
  </sheetPr>
  <dimension ref="A2:BJ81"/>
  <sheetViews>
    <sheetView topLeftCell="AD1" zoomScale="90" zoomScaleNormal="90" workbookViewId="0">
      <selection activeCell="AM3" sqref="AM3"/>
    </sheetView>
    <sheetView workbookViewId="1">
      <selection activeCell="BJ3" sqref="BJ3"/>
    </sheetView>
  </sheetViews>
  <sheetFormatPr defaultRowHeight="15" x14ac:dyDescent="0.25"/>
  <cols>
    <col min="1" max="2" width="9.140625" style="9"/>
    <col min="3" max="3" width="31" style="9" bestFit="1" customWidth="1"/>
    <col min="4" max="8" width="9.140625" style="9"/>
    <col min="9" max="9" width="13" style="9" customWidth="1"/>
    <col min="10" max="11" width="9.140625" style="9"/>
    <col min="12" max="12" width="13.85546875" style="9" bestFit="1" customWidth="1"/>
    <col min="13" max="13" width="13.140625" style="9" bestFit="1" customWidth="1"/>
    <col min="14" max="55" width="9.140625" style="9"/>
    <col min="56" max="56" width="26.28515625" style="9" bestFit="1" customWidth="1"/>
    <col min="57" max="57" width="12.85546875" style="9" customWidth="1"/>
    <col min="58" max="58" width="16.7109375" style="9" customWidth="1"/>
    <col min="59" max="61" width="26.28515625" style="9" customWidth="1"/>
    <col min="62" max="62" width="22.7109375" style="9" bestFit="1" customWidth="1"/>
    <col min="63" max="16384" width="9.140625" style="9"/>
  </cols>
  <sheetData>
    <row r="2" spans="1:62" x14ac:dyDescent="0.25">
      <c r="A2" s="143" t="s">
        <v>158</v>
      </c>
      <c r="B2" s="143" t="s">
        <v>202</v>
      </c>
      <c r="C2" s="144" t="s">
        <v>178</v>
      </c>
      <c r="D2" s="144" t="s">
        <v>196</v>
      </c>
      <c r="E2" s="144" t="s">
        <v>197</v>
      </c>
      <c r="F2" s="144" t="s">
        <v>195</v>
      </c>
      <c r="G2" s="144" t="s">
        <v>198</v>
      </c>
      <c r="H2" s="144" t="s">
        <v>203</v>
      </c>
      <c r="I2" s="144" t="s">
        <v>214</v>
      </c>
      <c r="J2" s="144" t="s">
        <v>204</v>
      </c>
      <c r="K2" s="144" t="s">
        <v>205</v>
      </c>
      <c r="L2" s="144" t="s">
        <v>206</v>
      </c>
      <c r="M2" s="144" t="s">
        <v>207</v>
      </c>
      <c r="N2" s="145" t="s">
        <v>230</v>
      </c>
      <c r="O2" s="145" t="s">
        <v>231</v>
      </c>
      <c r="P2" s="145" t="s">
        <v>232</v>
      </c>
      <c r="Q2" s="145" t="s">
        <v>233</v>
      </c>
      <c r="R2" s="146" t="s">
        <v>234</v>
      </c>
      <c r="S2" s="146" t="s">
        <v>235</v>
      </c>
      <c r="T2" s="146" t="s">
        <v>236</v>
      </c>
      <c r="U2" s="146" t="s">
        <v>237</v>
      </c>
      <c r="V2" s="147" t="s">
        <v>238</v>
      </c>
      <c r="W2" s="147" t="s">
        <v>239</v>
      </c>
      <c r="X2" s="147" t="s">
        <v>240</v>
      </c>
      <c r="Y2" s="147" t="s">
        <v>241</v>
      </c>
      <c r="Z2" s="148" t="s">
        <v>242</v>
      </c>
      <c r="AA2" s="148" t="s">
        <v>243</v>
      </c>
      <c r="AB2" s="148" t="s">
        <v>245</v>
      </c>
      <c r="AC2" s="148" t="s">
        <v>254</v>
      </c>
      <c r="AD2" s="148" t="s">
        <v>246</v>
      </c>
      <c r="AE2" s="149" t="s">
        <v>247</v>
      </c>
      <c r="AF2" s="149" t="s">
        <v>248</v>
      </c>
      <c r="AG2" s="149" t="s">
        <v>249</v>
      </c>
      <c r="AH2" s="150" t="s">
        <v>250</v>
      </c>
      <c r="AI2" s="150" t="s">
        <v>255</v>
      </c>
      <c r="AJ2" s="150" t="s">
        <v>252</v>
      </c>
      <c r="AK2" s="150" t="s">
        <v>253</v>
      </c>
      <c r="AL2" s="259" t="s">
        <v>159</v>
      </c>
      <c r="AM2" s="259" t="s">
        <v>160</v>
      </c>
      <c r="AN2" s="259" t="s">
        <v>161</v>
      </c>
      <c r="AO2" s="260" t="s">
        <v>162</v>
      </c>
      <c r="AP2" s="260" t="s">
        <v>163</v>
      </c>
      <c r="AQ2" s="260" t="s">
        <v>164</v>
      </c>
      <c r="AR2" s="261" t="s">
        <v>165</v>
      </c>
      <c r="AS2" s="261" t="s">
        <v>166</v>
      </c>
      <c r="AT2" s="261" t="s">
        <v>167</v>
      </c>
      <c r="AU2" s="262" t="s">
        <v>168</v>
      </c>
      <c r="AV2" s="262" t="s">
        <v>169</v>
      </c>
      <c r="AW2" s="262" t="s">
        <v>170</v>
      </c>
      <c r="AX2" s="263" t="s">
        <v>171</v>
      </c>
      <c r="AY2" s="263" t="s">
        <v>172</v>
      </c>
      <c r="AZ2" s="263" t="s">
        <v>173</v>
      </c>
      <c r="BA2" s="264" t="s">
        <v>174</v>
      </c>
      <c r="BB2" s="264" t="s">
        <v>175</v>
      </c>
      <c r="BC2" s="264" t="s">
        <v>176</v>
      </c>
      <c r="BD2" s="269" t="s">
        <v>50</v>
      </c>
      <c r="BE2" s="269" t="s">
        <v>95</v>
      </c>
      <c r="BF2" s="269" t="s">
        <v>113</v>
      </c>
      <c r="BG2" s="269" t="s">
        <v>96</v>
      </c>
      <c r="BH2" s="269" t="s">
        <v>97</v>
      </c>
      <c r="BI2" s="269" t="s">
        <v>227</v>
      </c>
      <c r="BJ2" s="268" t="s">
        <v>115</v>
      </c>
    </row>
    <row r="3" spans="1:62" x14ac:dyDescent="0.25">
      <c r="A3" s="151">
        <v>1</v>
      </c>
      <c r="B3" s="151"/>
      <c r="C3" s="251">
        <f>Table1[Org Name]</f>
        <v>0</v>
      </c>
      <c r="D3" s="152">
        <f>Table1[Street]</f>
        <v>0</v>
      </c>
      <c r="E3" s="152">
        <f>Table1[City]</f>
        <v>0</v>
      </c>
      <c r="F3" s="152">
        <f>Table1[State]</f>
        <v>0</v>
      </c>
      <c r="G3" s="152">
        <f>Table1[Zipcode]</f>
        <v>0</v>
      </c>
      <c r="H3" s="152">
        <f>Table1[Geographic Reach]</f>
        <v>0</v>
      </c>
      <c r="I3" s="152">
        <f>Table1[Org Estb.]</f>
        <v>0</v>
      </c>
      <c r="J3" s="152">
        <f>Table1[FTE]</f>
        <v>0</v>
      </c>
      <c r="K3" s="152">
        <f>Table1[PTE]</f>
        <v>0</v>
      </c>
      <c r="L3" s="152">
        <f>Table1[Volunteers]</f>
        <v>0</v>
      </c>
      <c r="M3" s="253">
        <f>Table1[Budget]</f>
        <v>0</v>
      </c>
      <c r="N3" s="152">
        <f>'Readiness Tool'!$O$98</f>
        <v>5</v>
      </c>
      <c r="O3" s="152">
        <f>'Readiness Tool'!$O$107</f>
        <v>5</v>
      </c>
      <c r="P3" s="152">
        <f>'Readiness Tool'!$O$115</f>
        <v>5</v>
      </c>
      <c r="Q3" s="152">
        <f>'Readiness Tool'!$O$125</f>
        <v>5</v>
      </c>
      <c r="R3" s="152">
        <f>'Readiness Tool'!$O$137</f>
        <v>5</v>
      </c>
      <c r="S3" s="152">
        <f>'Readiness Tool'!$O$144</f>
        <v>5</v>
      </c>
      <c r="T3" s="152">
        <f>'Readiness Tool'!$O$158</f>
        <v>5</v>
      </c>
      <c r="U3" s="152">
        <f>'Readiness Tool'!$O$167</f>
        <v>5</v>
      </c>
      <c r="V3" s="152">
        <f>'Readiness Tool'!$O$181</f>
        <v>5</v>
      </c>
      <c r="W3" s="152">
        <f>'Readiness Tool'!$O$194</f>
        <v>5</v>
      </c>
      <c r="X3" s="152">
        <f>'Readiness Tool'!$O$204</f>
        <v>5</v>
      </c>
      <c r="Y3" s="152">
        <f>'Readiness Tool'!$O$213</f>
        <v>5</v>
      </c>
      <c r="Z3" s="152">
        <f>'Readiness Tool'!$O$229</f>
        <v>5</v>
      </c>
      <c r="AA3" s="152">
        <f>'Readiness Tool'!$O$238</f>
        <v>5</v>
      </c>
      <c r="AB3" s="152">
        <f>'Readiness Tool'!$O$249</f>
        <v>5</v>
      </c>
      <c r="AC3" s="152">
        <f>'Readiness Tool'!$O$261</f>
        <v>5</v>
      </c>
      <c r="AD3" s="152">
        <f>'Readiness Tool'!$O$271</f>
        <v>5</v>
      </c>
      <c r="AE3" s="152">
        <f>'Readiness Tool'!$O$286</f>
        <v>5</v>
      </c>
      <c r="AF3" s="152">
        <f>'Readiness Tool'!$O$301</f>
        <v>5</v>
      </c>
      <c r="AG3" s="152">
        <f>'Readiness Tool'!$O$312</f>
        <v>5</v>
      </c>
      <c r="AH3" s="152">
        <f>'Readiness Tool'!$O$45</f>
        <v>5</v>
      </c>
      <c r="AI3" s="152">
        <f>'Readiness Tool'!$O$57</f>
        <v>5</v>
      </c>
      <c r="AJ3" s="152">
        <f>'Readiness Tool'!$O$67</f>
        <v>5</v>
      </c>
      <c r="AK3" s="152">
        <f>'Readiness Tool'!$O$77</f>
        <v>5</v>
      </c>
      <c r="AL3" s="257">
        <f>SUM(Table145[[#This Row],[FC: 13 Consistent surpluses, unrestricted savings]:[FC: 16 Fin Mgmt Tools]])</f>
        <v>20</v>
      </c>
      <c r="AM3" s="265">
        <f>SUM(Table145[[#This Row],[FC: 13 Consistent surpluses, unrestricted savings]:[FC: 16 Fin Mgmt Tools]])/5.9*6</f>
        <v>20.338983050847457</v>
      </c>
      <c r="AN3" s="266">
        <f>Table145[[#This Row],[FC: Adjusted Total]]/240</f>
        <v>8.4745762711864403E-2</v>
      </c>
      <c r="AO3" s="258">
        <f>SUM(Table145[[#This Row],[SD: 17 Need]:[SD: 20 Community alignment]])</f>
        <v>20</v>
      </c>
      <c r="AP3" s="265">
        <f>SUM(Table145[[#This Row],[SD: 17 Need]:[SD: 20 Community alignment]])/6.1*6</f>
        <v>19.672131147540984</v>
      </c>
      <c r="AQ3" s="267">
        <f>Table145[[#This Row],[SD: Adjusted Total]]/240</f>
        <v>8.1967213114754106E-2</v>
      </c>
      <c r="AR3" s="258">
        <f>SUM(Table145[[#This Row],[MP: 21 Data systems]:[MP: 24 Sharing data across field]])</f>
        <v>20</v>
      </c>
      <c r="AS3" s="265">
        <f>SUM(Table145[[#This Row],[MP: 21 Data systems]:[MP: 24 Sharing data across field]])/5.9*6</f>
        <v>20.338983050847457</v>
      </c>
      <c r="AT3" s="267">
        <f>Table145[[#This Row],[MP: Adjusted Total]]/240</f>
        <v>8.4745762711864403E-2</v>
      </c>
      <c r="AU3" s="258">
        <f>SUM(Table145[[#This Row],[PP: 25 Strategic Planning]:[PP: 29 Board of directors]])</f>
        <v>25</v>
      </c>
      <c r="AV3" s="265">
        <f>SUM(Table145[[#This Row],[PP: 25 Strategic Planning]:[PP: 29 Board of directors]])/7.6*6</f>
        <v>19.736842105263158</v>
      </c>
      <c r="AW3" s="267">
        <f>Table145[[#This Row],[PP: Adjusted Total]]/240</f>
        <v>8.223684210526315E-2</v>
      </c>
      <c r="AX3" s="258">
        <f>SUM(Table145[[#This Row],[PN: 30 Track record]:[PN: 32 Negotiation ]])</f>
        <v>15</v>
      </c>
      <c r="AY3" s="265">
        <f>SUM(Table145[[#This Row],[PN: 30 Track record]:[PN: 32 Negotiation ]])/4.6*6</f>
        <v>19.565217391304351</v>
      </c>
      <c r="AZ3" s="267">
        <f>Table145[[#This Row],[PN: Adjusted Total]]/240</f>
        <v>8.1521739130434798E-2</v>
      </c>
      <c r="BA3" s="258">
        <f>SUM(Table145[[#This Row],[OA: 9 Mission, Vision, TOC]:[OA: 12 Self assessment of community perception]])</f>
        <v>20</v>
      </c>
      <c r="BB3" s="265">
        <f>SUM(Table145[[#This Row],[OA: 9 Mission, Vision, TOC]:[OA: 12 Self assessment of community perception]])/5.9*6</f>
        <v>20.338983050847457</v>
      </c>
      <c r="BC3" s="267">
        <f>Table145[[#This Row],[OA: Adjusted Total]]/240</f>
        <v>8.4745762711864403E-2</v>
      </c>
      <c r="BD3" s="267">
        <f>Table145[[#This Row],[OA: %]]*5.9</f>
        <v>0.5</v>
      </c>
      <c r="BE3" s="267">
        <f>Table145[[#This Row],[FC: %]]*5.9</f>
        <v>0.5</v>
      </c>
      <c r="BF3" s="267">
        <f>Table145[[#This Row],[SD: %]]*6.1</f>
        <v>0.5</v>
      </c>
      <c r="BG3" s="267">
        <f>Table145[[#This Row],[MP: %]]*5.9</f>
        <v>0.5</v>
      </c>
      <c r="BH3" s="267">
        <f>Table145[[#This Row],[PP: %]]*6.1</f>
        <v>0.5016447368421052</v>
      </c>
      <c r="BI3" s="267">
        <f>Table145[[#This Row],[PN: %]]*6.1</f>
        <v>0.49728260869565222</v>
      </c>
      <c r="BJ3" s="266">
        <f>SUM(AN3,AQ3,AT3,AW3,AZ3,BC3)</f>
        <v>0.49996308248604526</v>
      </c>
    </row>
    <row r="4" spans="1:62" x14ac:dyDescent="0.25">
      <c r="A4" s="151">
        <v>2</v>
      </c>
      <c r="B4" s="151"/>
      <c r="C4" s="251" t="s">
        <v>209</v>
      </c>
      <c r="D4" s="152" t="s">
        <v>210</v>
      </c>
      <c r="E4" s="152" t="s">
        <v>211</v>
      </c>
      <c r="F4" s="153" t="s">
        <v>199</v>
      </c>
      <c r="G4" s="153">
        <v>94520</v>
      </c>
      <c r="H4" s="251" t="s">
        <v>212</v>
      </c>
      <c r="I4" s="251">
        <v>1969</v>
      </c>
      <c r="J4" s="152">
        <v>72</v>
      </c>
      <c r="K4" s="152">
        <v>5</v>
      </c>
      <c r="L4" s="153">
        <v>3</v>
      </c>
      <c r="M4" s="253">
        <v>9700000</v>
      </c>
      <c r="N4" s="254">
        <v>9</v>
      </c>
      <c r="O4" s="254">
        <v>9</v>
      </c>
      <c r="P4" s="254">
        <v>5</v>
      </c>
      <c r="Q4" s="254">
        <v>5</v>
      </c>
      <c r="R4" s="255">
        <v>9</v>
      </c>
      <c r="S4" s="255">
        <v>9</v>
      </c>
      <c r="T4" s="255">
        <v>7</v>
      </c>
      <c r="U4" s="255">
        <v>5</v>
      </c>
      <c r="V4" s="254">
        <v>5</v>
      </c>
      <c r="W4" s="254">
        <v>7</v>
      </c>
      <c r="X4" s="254">
        <v>5</v>
      </c>
      <c r="Y4" s="254">
        <v>6</v>
      </c>
      <c r="Z4" s="255">
        <v>5</v>
      </c>
      <c r="AA4" s="255">
        <v>6</v>
      </c>
      <c r="AB4" s="255">
        <v>3</v>
      </c>
      <c r="AC4" s="255">
        <v>7</v>
      </c>
      <c r="AD4" s="255">
        <v>7</v>
      </c>
      <c r="AE4" s="256">
        <v>9</v>
      </c>
      <c r="AF4" s="256">
        <v>7</v>
      </c>
      <c r="AG4" s="256">
        <v>0</v>
      </c>
      <c r="AH4" s="256">
        <v>5</v>
      </c>
      <c r="AI4" s="256">
        <v>3</v>
      </c>
      <c r="AJ4" s="256">
        <v>3</v>
      </c>
      <c r="AK4" s="256">
        <v>7</v>
      </c>
      <c r="AL4" s="257">
        <f>SUM(Table145[[#This Row],[FC: 13 Consistent surpluses, unrestricted savings]:[FC: 16 Fin Mgmt Tools]])</f>
        <v>28</v>
      </c>
      <c r="AM4" s="265">
        <f>SUM(Table145[[#This Row],[FC: 13 Consistent surpluses, unrestricted savings]:[FC: 16 Fin Mgmt Tools]])/5.9*6</f>
        <v>28.474576271186439</v>
      </c>
      <c r="AN4" s="266">
        <f>Table145[[#This Row],[FC: Adjusted Total]]/240</f>
        <v>0.11864406779661016</v>
      </c>
      <c r="AO4" s="258">
        <f>SUM(Table145[[#This Row],[SD: 17 Need]:[SD: 20 Community alignment]])</f>
        <v>30</v>
      </c>
      <c r="AP4" s="265">
        <f>SUM(Table145[[#This Row],[SD: 17 Need]:[SD: 20 Community alignment]])/6.1*6</f>
        <v>29.508196721311478</v>
      </c>
      <c r="AQ4" s="267">
        <f>Table145[[#This Row],[SD: Adjusted Total]]/240</f>
        <v>0.12295081967213116</v>
      </c>
      <c r="AR4" s="258">
        <f>SUM(Table145[[#This Row],[MP: 21 Data systems]:[MP: 24 Sharing data across field]])</f>
        <v>23</v>
      </c>
      <c r="AS4" s="265">
        <f>SUM(Table145[[#This Row],[MP: 21 Data systems]:[MP: 24 Sharing data across field]])/5.9*6</f>
        <v>23.389830508474574</v>
      </c>
      <c r="AT4" s="267">
        <f>Table145[[#This Row],[MP: Adjusted Total]]/240</f>
        <v>9.7457627118644058E-2</v>
      </c>
      <c r="AU4" s="258">
        <f>SUM(Table145[[#This Row],[PP: 25 Strategic Planning]:[PP: 29 Board of directors]])</f>
        <v>28</v>
      </c>
      <c r="AV4" s="265">
        <f>SUM(Table145[[#This Row],[PP: 25 Strategic Planning]:[PP: 29 Board of directors]])/7.6*6</f>
        <v>22.10526315789474</v>
      </c>
      <c r="AW4" s="267">
        <f>Table145[[#This Row],[PP: Adjusted Total]]/240</f>
        <v>9.2105263157894746E-2</v>
      </c>
      <c r="AX4" s="258">
        <f>SUM(Table145[[#This Row],[PN: 30 Track record]:[PN: 32 Negotiation ]])</f>
        <v>16</v>
      </c>
      <c r="AY4" s="265">
        <f>SUM(Table145[[#This Row],[PN: 30 Track record]:[PN: 32 Negotiation ]])/4.6*6</f>
        <v>20.869565217391305</v>
      </c>
      <c r="AZ4" s="267">
        <f>Table145[[#This Row],[PN: Adjusted Total]]/240</f>
        <v>8.6956521739130432E-2</v>
      </c>
      <c r="BA4" s="258">
        <f>SUM(Table145[[#This Row],[OA: 9 Mission, Vision, TOC]:[OA: 12 Self assessment of community perception]])</f>
        <v>18</v>
      </c>
      <c r="BB4" s="265">
        <f>SUM(Table145[[#This Row],[OA: 9 Mission, Vision, TOC]:[OA: 12 Self assessment of community perception]])/5.9*6</f>
        <v>18.305084745762713</v>
      </c>
      <c r="BC4" s="267">
        <f>Table145[[#This Row],[OA: Adjusted Total]]/240</f>
        <v>7.6271186440677971E-2</v>
      </c>
      <c r="BD4" s="267">
        <f>Table145[[#This Row],[OA: %]]*5.9</f>
        <v>0.45000000000000007</v>
      </c>
      <c r="BE4" s="267">
        <f>Table145[[#This Row],[FC: %]]*5.9</f>
        <v>0.7</v>
      </c>
      <c r="BF4" s="267">
        <f>Table145[[#This Row],[SD: %]]*6.1</f>
        <v>0.75</v>
      </c>
      <c r="BG4" s="267">
        <f>Table145[[#This Row],[MP: %]]*5.9</f>
        <v>0.57499999999999996</v>
      </c>
      <c r="BH4" s="267">
        <f>Table145[[#This Row],[PP: %]]*6.1</f>
        <v>0.56184210526315792</v>
      </c>
      <c r="BI4" s="267">
        <f>Table145[[#This Row],[PN: %]]*6.1</f>
        <v>0.53043478260869559</v>
      </c>
      <c r="BJ4" s="266">
        <f t="shared" ref="BJ4:BJ9" si="0">SUM(AN4,AQ4,AT4,AW4,AZ4,BC4)</f>
        <v>0.59438548592508855</v>
      </c>
    </row>
    <row r="5" spans="1:62" x14ac:dyDescent="0.25">
      <c r="A5" s="151">
        <v>3</v>
      </c>
      <c r="B5" s="151"/>
      <c r="C5" s="152" t="s">
        <v>215</v>
      </c>
      <c r="D5" s="152" t="s">
        <v>216</v>
      </c>
      <c r="E5" s="152" t="s">
        <v>217</v>
      </c>
      <c r="F5" s="153" t="s">
        <v>200</v>
      </c>
      <c r="G5" s="153">
        <v>58103</v>
      </c>
      <c r="H5" s="251" t="s">
        <v>195</v>
      </c>
      <c r="I5" s="251">
        <v>1919</v>
      </c>
      <c r="J5" s="152">
        <v>138</v>
      </c>
      <c r="K5" s="152">
        <v>149</v>
      </c>
      <c r="L5" s="153">
        <v>253</v>
      </c>
      <c r="M5" s="253">
        <v>45000000</v>
      </c>
      <c r="N5" s="254">
        <v>6</v>
      </c>
      <c r="O5" s="254">
        <v>6</v>
      </c>
      <c r="P5" s="254">
        <v>6</v>
      </c>
      <c r="Q5" s="254">
        <v>6</v>
      </c>
      <c r="R5" s="255">
        <v>0</v>
      </c>
      <c r="S5" s="255">
        <v>0</v>
      </c>
      <c r="T5" s="255">
        <v>0</v>
      </c>
      <c r="U5" s="255">
        <v>0</v>
      </c>
      <c r="V5" s="254">
        <v>0</v>
      </c>
      <c r="W5" s="254">
        <v>0</v>
      </c>
      <c r="X5" s="254">
        <v>0</v>
      </c>
      <c r="Y5" s="254">
        <v>0</v>
      </c>
      <c r="Z5" s="255">
        <v>0</v>
      </c>
      <c r="AA5" s="255">
        <v>0</v>
      </c>
      <c r="AB5" s="255">
        <v>0</v>
      </c>
      <c r="AC5" s="255">
        <v>0</v>
      </c>
      <c r="AD5" s="255">
        <v>0</v>
      </c>
      <c r="AE5" s="256">
        <v>0</v>
      </c>
      <c r="AF5" s="256">
        <v>0</v>
      </c>
      <c r="AG5" s="256">
        <v>0</v>
      </c>
      <c r="AH5" s="256">
        <v>0</v>
      </c>
      <c r="AI5" s="256">
        <v>0</v>
      </c>
      <c r="AJ5" s="256">
        <v>0</v>
      </c>
      <c r="AK5" s="256">
        <v>0</v>
      </c>
      <c r="AL5" s="257">
        <f>SUM(Table145[[#This Row],[FC: 13 Consistent surpluses, unrestricted savings]:[FC: 16 Fin Mgmt Tools]])</f>
        <v>24</v>
      </c>
      <c r="AM5" s="265">
        <f>SUM(Table145[[#This Row],[FC: 13 Consistent surpluses, unrestricted savings]:[FC: 16 Fin Mgmt Tools]])/5.9*6</f>
        <v>24.406779661016948</v>
      </c>
      <c r="AN5" s="266">
        <f>Table145[[#This Row],[FC: Adjusted Total]]/240</f>
        <v>0.10169491525423728</v>
      </c>
      <c r="AO5" s="258">
        <f>SUM(Table145[[#This Row],[SD: 17 Need]:[SD: 20 Community alignment]])</f>
        <v>0</v>
      </c>
      <c r="AP5" s="265">
        <f>SUM(Table145[[#This Row],[SD: 17 Need]:[SD: 20 Community alignment]])/6.1*6</f>
        <v>0</v>
      </c>
      <c r="AQ5" s="267">
        <f>Table145[[#This Row],[SD: Adjusted Total]]/240</f>
        <v>0</v>
      </c>
      <c r="AR5" s="258">
        <f>SUM(Table145[[#This Row],[MP: 21 Data systems]:[MP: 24 Sharing data across field]])</f>
        <v>0</v>
      </c>
      <c r="AS5" s="265">
        <f>SUM(Table145[[#This Row],[MP: 21 Data systems]:[MP: 24 Sharing data across field]])/5.9*6</f>
        <v>0</v>
      </c>
      <c r="AT5" s="267">
        <f>Table145[[#This Row],[MP: Adjusted Total]]/240</f>
        <v>0</v>
      </c>
      <c r="AU5" s="258">
        <f>SUM(Table145[[#This Row],[PP: 25 Strategic Planning]:[PP: 29 Board of directors]])</f>
        <v>0</v>
      </c>
      <c r="AV5" s="265">
        <f>SUM(Table145[[#This Row],[PP: 25 Strategic Planning]:[PP: 29 Board of directors]])/7.6*6</f>
        <v>0</v>
      </c>
      <c r="AW5" s="267">
        <f>Table145[[#This Row],[PP: Adjusted Total]]/240</f>
        <v>0</v>
      </c>
      <c r="AX5" s="258">
        <f>SUM(Table145[[#This Row],[PN: 30 Track record]:[PN: 32 Negotiation ]])</f>
        <v>0</v>
      </c>
      <c r="AY5" s="265">
        <f>SUM(Table145[[#This Row],[PN: 30 Track record]:[PN: 32 Negotiation ]])/4.6*6</f>
        <v>0</v>
      </c>
      <c r="AZ5" s="267">
        <f>Table145[[#This Row],[PN: Adjusted Total]]/240</f>
        <v>0</v>
      </c>
      <c r="BA5" s="258">
        <f>SUM(Table145[[#This Row],[OA: 9 Mission, Vision, TOC]:[OA: 12 Self assessment of community perception]])</f>
        <v>0</v>
      </c>
      <c r="BB5" s="265">
        <f>SUM(Table145[[#This Row],[OA: 9 Mission, Vision, TOC]:[OA: 12 Self assessment of community perception]])/5.9*6</f>
        <v>0</v>
      </c>
      <c r="BC5" s="267">
        <f>Table145[[#This Row],[OA: Adjusted Total]]/240</f>
        <v>0</v>
      </c>
      <c r="BD5" s="267">
        <f>Table145[[#This Row],[OA: %]]*5.9</f>
        <v>0</v>
      </c>
      <c r="BE5" s="267">
        <f>Table145[[#This Row],[FC: %]]*5.9</f>
        <v>0.6</v>
      </c>
      <c r="BF5" s="267">
        <f>Table145[[#This Row],[SD: %]]*6.1</f>
        <v>0</v>
      </c>
      <c r="BG5" s="267">
        <f>Table145[[#This Row],[MP: %]]*5.9</f>
        <v>0</v>
      </c>
      <c r="BH5" s="267">
        <f>Table145[[#This Row],[PP: %]]*6.1</f>
        <v>0</v>
      </c>
      <c r="BI5" s="267">
        <f>Table145[[#This Row],[PN: %]]*6.1</f>
        <v>0</v>
      </c>
      <c r="BJ5" s="266">
        <f t="shared" si="0"/>
        <v>0.10169491525423728</v>
      </c>
    </row>
    <row r="6" spans="1:62" x14ac:dyDescent="0.25">
      <c r="A6" s="151">
        <v>4</v>
      </c>
      <c r="B6" s="151"/>
      <c r="C6" s="152" t="s">
        <v>218</v>
      </c>
      <c r="D6" s="152" t="s">
        <v>219</v>
      </c>
      <c r="E6" s="152" t="s">
        <v>220</v>
      </c>
      <c r="F6" s="153" t="s">
        <v>201</v>
      </c>
      <c r="G6" s="153">
        <v>55108</v>
      </c>
      <c r="H6" s="251" t="s">
        <v>195</v>
      </c>
      <c r="I6" s="251">
        <v>1985</v>
      </c>
      <c r="J6" s="152">
        <v>1152</v>
      </c>
      <c r="K6" s="152">
        <v>1129</v>
      </c>
      <c r="L6" s="153">
        <v>8000</v>
      </c>
      <c r="M6" s="253">
        <v>125000000</v>
      </c>
      <c r="N6" s="254">
        <v>10</v>
      </c>
      <c r="O6" s="254">
        <v>10</v>
      </c>
      <c r="P6" s="254">
        <v>10</v>
      </c>
      <c r="Q6" s="254">
        <v>10</v>
      </c>
      <c r="R6" s="255">
        <v>9</v>
      </c>
      <c r="S6" s="255">
        <v>10</v>
      </c>
      <c r="T6" s="255">
        <v>9</v>
      </c>
      <c r="U6" s="255">
        <v>9</v>
      </c>
      <c r="V6" s="254">
        <v>9</v>
      </c>
      <c r="W6" s="254">
        <v>9</v>
      </c>
      <c r="X6" s="254">
        <v>9</v>
      </c>
      <c r="Y6" s="254">
        <v>7</v>
      </c>
      <c r="Z6" s="255">
        <v>10</v>
      </c>
      <c r="AA6" s="255">
        <v>8</v>
      </c>
      <c r="AB6" s="255">
        <v>9</v>
      </c>
      <c r="AC6" s="255">
        <v>6</v>
      </c>
      <c r="AD6" s="255">
        <v>9</v>
      </c>
      <c r="AE6" s="256">
        <v>7</v>
      </c>
      <c r="AF6" s="256">
        <v>9</v>
      </c>
      <c r="AG6" s="256">
        <v>7</v>
      </c>
      <c r="AH6" s="256">
        <v>9</v>
      </c>
      <c r="AI6" s="256">
        <v>8</v>
      </c>
      <c r="AJ6" s="256">
        <v>9</v>
      </c>
      <c r="AK6" s="256">
        <v>8</v>
      </c>
      <c r="AL6" s="257">
        <f>SUM(Table145[[#This Row],[FC: 13 Consistent surpluses, unrestricted savings]:[FC: 16 Fin Mgmt Tools]])</f>
        <v>40</v>
      </c>
      <c r="AM6" s="265">
        <f>SUM(Table145[[#This Row],[FC: 13 Consistent surpluses, unrestricted savings]:[FC: 16 Fin Mgmt Tools]])/5.9*6</f>
        <v>40.677966101694913</v>
      </c>
      <c r="AN6" s="266">
        <f>Table145[[#This Row],[FC: Adjusted Total]]/240</f>
        <v>0.16949152542372881</v>
      </c>
      <c r="AO6" s="258">
        <f>SUM(Table145[[#This Row],[SD: 17 Need]:[SD: 20 Community alignment]])</f>
        <v>37</v>
      </c>
      <c r="AP6" s="265">
        <f>SUM(Table145[[#This Row],[SD: 17 Need]:[SD: 20 Community alignment]])/6.1*6</f>
        <v>36.393442622950822</v>
      </c>
      <c r="AQ6" s="267">
        <f>Table145[[#This Row],[SD: Adjusted Total]]/240</f>
        <v>0.15163934426229508</v>
      </c>
      <c r="AR6" s="258">
        <f>SUM(Table145[[#This Row],[MP: 21 Data systems]:[MP: 24 Sharing data across field]])</f>
        <v>34</v>
      </c>
      <c r="AS6" s="265">
        <f>SUM(Table145[[#This Row],[MP: 21 Data systems]:[MP: 24 Sharing data across field]])/5.9*6</f>
        <v>34.576271186440678</v>
      </c>
      <c r="AT6" s="267">
        <f>Table145[[#This Row],[MP: Adjusted Total]]/240</f>
        <v>0.1440677966101695</v>
      </c>
      <c r="AU6" s="258">
        <f>SUM(Table145[[#This Row],[PP: 25 Strategic Planning]:[PP: 29 Board of directors]])</f>
        <v>42</v>
      </c>
      <c r="AV6" s="265">
        <f>SUM(Table145[[#This Row],[PP: 25 Strategic Planning]:[PP: 29 Board of directors]])/7.6*6</f>
        <v>33.157894736842103</v>
      </c>
      <c r="AW6" s="267">
        <f>Table145[[#This Row],[PP: Adjusted Total]]/240</f>
        <v>0.13815789473684209</v>
      </c>
      <c r="AX6" s="258">
        <f>SUM(Table145[[#This Row],[PN: 30 Track record]:[PN: 32 Negotiation ]])</f>
        <v>23</v>
      </c>
      <c r="AY6" s="265">
        <f>SUM(Table145[[#This Row],[PN: 30 Track record]:[PN: 32 Negotiation ]])/4.6*6</f>
        <v>30</v>
      </c>
      <c r="AZ6" s="267">
        <f>Table145[[#This Row],[PN: Adjusted Total]]/240</f>
        <v>0.125</v>
      </c>
      <c r="BA6" s="258">
        <f>SUM(Table145[[#This Row],[OA: 9 Mission, Vision, TOC]:[OA: 12 Self assessment of community perception]])</f>
        <v>34</v>
      </c>
      <c r="BB6" s="265">
        <f>SUM(Table145[[#This Row],[OA: 9 Mission, Vision, TOC]:[OA: 12 Self assessment of community perception]])/5.9*6</f>
        <v>34.576271186440678</v>
      </c>
      <c r="BC6" s="267">
        <f>Table145[[#This Row],[OA: Adjusted Total]]/240</f>
        <v>0.1440677966101695</v>
      </c>
      <c r="BD6" s="267">
        <f>Table145[[#This Row],[OA: %]]*5.9</f>
        <v>0.85000000000000009</v>
      </c>
      <c r="BE6" s="267">
        <f>Table145[[#This Row],[FC: %]]*5.9</f>
        <v>1</v>
      </c>
      <c r="BF6" s="267">
        <f>Table145[[#This Row],[SD: %]]*6.1</f>
        <v>0.92499999999999993</v>
      </c>
      <c r="BG6" s="267">
        <f>Table145[[#This Row],[MP: %]]*5.9</f>
        <v>0.85000000000000009</v>
      </c>
      <c r="BH6" s="267">
        <f>Table145[[#This Row],[PP: %]]*6.1</f>
        <v>0.84276315789473666</v>
      </c>
      <c r="BI6" s="267">
        <f>Table145[[#This Row],[PN: %]]*6.1</f>
        <v>0.76249999999999996</v>
      </c>
      <c r="BJ6" s="266">
        <f t="shared" si="0"/>
        <v>0.87242435764320492</v>
      </c>
    </row>
    <row r="7" spans="1:62" x14ac:dyDescent="0.25">
      <c r="A7" s="151">
        <v>5</v>
      </c>
      <c r="B7" s="151"/>
      <c r="C7" s="251" t="s">
        <v>221</v>
      </c>
      <c r="D7" s="251"/>
      <c r="E7" s="251"/>
      <c r="F7" s="251" t="s">
        <v>224</v>
      </c>
      <c r="G7" s="251"/>
      <c r="H7" s="251"/>
      <c r="I7" s="251"/>
      <c r="J7" s="251"/>
      <c r="K7" s="251"/>
      <c r="L7" s="153"/>
      <c r="M7" s="249"/>
      <c r="N7" s="251">
        <v>1</v>
      </c>
      <c r="O7" s="251">
        <v>9</v>
      </c>
      <c r="P7" s="251">
        <v>4</v>
      </c>
      <c r="Q7" s="251">
        <v>3</v>
      </c>
      <c r="R7" s="251">
        <v>8</v>
      </c>
      <c r="S7" s="251">
        <v>1</v>
      </c>
      <c r="T7" s="251">
        <v>6</v>
      </c>
      <c r="U7" s="251">
        <v>4</v>
      </c>
      <c r="V7" s="251">
        <v>7</v>
      </c>
      <c r="W7" s="251">
        <v>5</v>
      </c>
      <c r="X7" s="251">
        <v>4</v>
      </c>
      <c r="Y7" s="251">
        <v>9</v>
      </c>
      <c r="Z7" s="251">
        <v>2</v>
      </c>
      <c r="AA7" s="251">
        <v>7</v>
      </c>
      <c r="AB7" s="251">
        <v>5</v>
      </c>
      <c r="AC7" s="251">
        <v>5</v>
      </c>
      <c r="AD7" s="251">
        <v>6</v>
      </c>
      <c r="AE7" s="251">
        <v>4</v>
      </c>
      <c r="AF7" s="252">
        <v>7</v>
      </c>
      <c r="AG7" s="251">
        <v>8</v>
      </c>
      <c r="AH7" s="251">
        <v>5</v>
      </c>
      <c r="AI7" s="251">
        <v>4</v>
      </c>
      <c r="AJ7" s="251">
        <v>2</v>
      </c>
      <c r="AK7" s="251">
        <v>3</v>
      </c>
      <c r="AL7" s="257">
        <f>SUM(Table145[[#This Row],[FC: 13 Consistent surpluses, unrestricted savings]:[FC: 16 Fin Mgmt Tools]])</f>
        <v>17</v>
      </c>
      <c r="AM7" s="265">
        <f>SUM(Table145[[#This Row],[FC: 13 Consistent surpluses, unrestricted savings]:[FC: 16 Fin Mgmt Tools]])/5.9*6</f>
        <v>17.288135593220339</v>
      </c>
      <c r="AN7" s="266">
        <f>Table145[[#This Row],[FC: Adjusted Total]]/240</f>
        <v>7.2033898305084748E-2</v>
      </c>
      <c r="AO7" s="258">
        <f>SUM(Table145[[#This Row],[SD: 17 Need]:[SD: 20 Community alignment]])</f>
        <v>19</v>
      </c>
      <c r="AP7" s="265">
        <f>SUM(Table145[[#This Row],[SD: 17 Need]:[SD: 20 Community alignment]])/6.1*6</f>
        <v>18.688524590163937</v>
      </c>
      <c r="AQ7" s="267">
        <f>Table145[[#This Row],[SD: Adjusted Total]]/240</f>
        <v>7.7868852459016397E-2</v>
      </c>
      <c r="AR7" s="258">
        <f>SUM(Table145[[#This Row],[MP: 21 Data systems]:[MP: 24 Sharing data across field]])</f>
        <v>25</v>
      </c>
      <c r="AS7" s="265">
        <f>SUM(Table145[[#This Row],[MP: 21 Data systems]:[MP: 24 Sharing data across field]])/5.9*6</f>
        <v>25.423728813559318</v>
      </c>
      <c r="AT7" s="267">
        <f>Table145[[#This Row],[MP: Adjusted Total]]/240</f>
        <v>0.10593220338983049</v>
      </c>
      <c r="AU7" s="258">
        <f>SUM(Table145[[#This Row],[PP: 25 Strategic Planning]:[PP: 29 Board of directors]])</f>
        <v>25</v>
      </c>
      <c r="AV7" s="265">
        <f>SUM(Table145[[#This Row],[PP: 25 Strategic Planning]:[PP: 29 Board of directors]])/7.6*6</f>
        <v>19.736842105263158</v>
      </c>
      <c r="AW7" s="267">
        <f>Table145[[#This Row],[PP: Adjusted Total]]/240</f>
        <v>8.223684210526315E-2</v>
      </c>
      <c r="AX7" s="258">
        <f>SUM(Table145[[#This Row],[PN: 30 Track record]:[PN: 32 Negotiation ]])</f>
        <v>19</v>
      </c>
      <c r="AY7" s="265">
        <f>SUM(Table145[[#This Row],[PN: 30 Track record]:[PN: 32 Negotiation ]])/4.6*6</f>
        <v>24.782608695652179</v>
      </c>
      <c r="AZ7" s="267">
        <f>Table145[[#This Row],[PN: Adjusted Total]]/240</f>
        <v>0.10326086956521742</v>
      </c>
      <c r="BA7" s="258">
        <f>SUM(Table145[[#This Row],[OA: 9 Mission, Vision, TOC]:[OA: 12 Self assessment of community perception]])</f>
        <v>14</v>
      </c>
      <c r="BB7" s="265">
        <f>SUM(Table145[[#This Row],[OA: 9 Mission, Vision, TOC]:[OA: 12 Self assessment of community perception]])/5.9*6</f>
        <v>14.23728813559322</v>
      </c>
      <c r="BC7" s="267">
        <f>Table145[[#This Row],[OA: Adjusted Total]]/240</f>
        <v>5.9322033898305079E-2</v>
      </c>
      <c r="BD7" s="267">
        <f>Table145[[#This Row],[OA: %]]*5.9</f>
        <v>0.35</v>
      </c>
      <c r="BE7" s="267">
        <f>Table145[[#This Row],[FC: %]]*5.9</f>
        <v>0.42500000000000004</v>
      </c>
      <c r="BF7" s="267">
        <f>Table145[[#This Row],[SD: %]]*6.1</f>
        <v>0.47499999999999998</v>
      </c>
      <c r="BG7" s="267">
        <f>Table145[[#This Row],[MP: %]]*5.9</f>
        <v>0.62499999999999989</v>
      </c>
      <c r="BH7" s="267">
        <f>Table145[[#This Row],[PP: %]]*6.1</f>
        <v>0.5016447368421052</v>
      </c>
      <c r="BI7" s="267">
        <f>Table145[[#This Row],[PN: %]]*6.1</f>
        <v>0.62989130434782625</v>
      </c>
      <c r="BJ7" s="266">
        <f t="shared" si="0"/>
        <v>0.50065469972271726</v>
      </c>
    </row>
    <row r="8" spans="1:62" x14ac:dyDescent="0.25">
      <c r="A8" s="151">
        <v>6</v>
      </c>
      <c r="B8" s="151"/>
      <c r="C8" s="251" t="s">
        <v>222</v>
      </c>
      <c r="D8" s="251"/>
      <c r="E8" s="251"/>
      <c r="F8" s="251" t="s">
        <v>225</v>
      </c>
      <c r="G8" s="251"/>
      <c r="H8" s="251"/>
      <c r="I8" s="251"/>
      <c r="J8" s="251"/>
      <c r="K8" s="251"/>
      <c r="L8" s="153"/>
      <c r="M8" s="249"/>
      <c r="N8" s="152">
        <v>9</v>
      </c>
      <c r="O8" s="152">
        <v>8</v>
      </c>
      <c r="P8" s="152">
        <v>5</v>
      </c>
      <c r="Q8" s="251">
        <v>7</v>
      </c>
      <c r="R8" s="251">
        <v>5</v>
      </c>
      <c r="S8" s="251">
        <v>2</v>
      </c>
      <c r="T8" s="251">
        <v>4</v>
      </c>
      <c r="U8" s="251">
        <v>2</v>
      </c>
      <c r="V8" s="251">
        <v>6</v>
      </c>
      <c r="W8" s="251">
        <v>4</v>
      </c>
      <c r="X8" s="251">
        <v>7</v>
      </c>
      <c r="Y8" s="251">
        <v>6</v>
      </c>
      <c r="Z8" s="251">
        <v>5</v>
      </c>
      <c r="AA8" s="251">
        <v>1</v>
      </c>
      <c r="AB8" s="251">
        <v>4</v>
      </c>
      <c r="AC8" s="251">
        <v>5</v>
      </c>
      <c r="AD8" s="251">
        <v>7</v>
      </c>
      <c r="AE8" s="251">
        <v>5</v>
      </c>
      <c r="AF8" s="252">
        <v>6</v>
      </c>
      <c r="AG8" s="251">
        <v>8</v>
      </c>
      <c r="AH8" s="251">
        <v>6</v>
      </c>
      <c r="AI8" s="251">
        <v>5</v>
      </c>
      <c r="AJ8" s="251">
        <v>7</v>
      </c>
      <c r="AK8" s="251">
        <v>2</v>
      </c>
      <c r="AL8" s="257">
        <f>SUM(Table145[[#This Row],[FC: 13 Consistent surpluses, unrestricted savings]:[FC: 16 Fin Mgmt Tools]])</f>
        <v>29</v>
      </c>
      <c r="AM8" s="265">
        <f>SUM(Table145[[#This Row],[FC: 13 Consistent surpluses, unrestricted savings]:[FC: 16 Fin Mgmt Tools]])/5.9*6</f>
        <v>29.49152542372881</v>
      </c>
      <c r="AN8" s="266">
        <f>Table145[[#This Row],[FC: Adjusted Total]]/240</f>
        <v>0.12288135593220337</v>
      </c>
      <c r="AO8" s="258">
        <f>SUM(Table145[[#This Row],[SD: 17 Need]:[SD: 20 Community alignment]])</f>
        <v>13</v>
      </c>
      <c r="AP8" s="265">
        <f>SUM(Table145[[#This Row],[SD: 17 Need]:[SD: 20 Community alignment]])/6.1*6</f>
        <v>12.78688524590164</v>
      </c>
      <c r="AQ8" s="267">
        <f>Table145[[#This Row],[SD: Adjusted Total]]/240</f>
        <v>5.3278688524590168E-2</v>
      </c>
      <c r="AR8" s="258">
        <f>SUM(Table145[[#This Row],[MP: 21 Data systems]:[MP: 24 Sharing data across field]])</f>
        <v>23</v>
      </c>
      <c r="AS8" s="265">
        <f>SUM(Table145[[#This Row],[MP: 21 Data systems]:[MP: 24 Sharing data across field]])/5.9*6</f>
        <v>23.389830508474574</v>
      </c>
      <c r="AT8" s="267">
        <f>Table145[[#This Row],[MP: Adjusted Total]]/240</f>
        <v>9.7457627118644058E-2</v>
      </c>
      <c r="AU8" s="258">
        <f>SUM(Table145[[#This Row],[PP: 25 Strategic Planning]:[PP: 29 Board of directors]])</f>
        <v>22</v>
      </c>
      <c r="AV8" s="265">
        <f>SUM(Table145[[#This Row],[PP: 25 Strategic Planning]:[PP: 29 Board of directors]])/7.6*6</f>
        <v>17.368421052631579</v>
      </c>
      <c r="AW8" s="267">
        <f>Table145[[#This Row],[PP: Adjusted Total]]/240</f>
        <v>7.2368421052631582E-2</v>
      </c>
      <c r="AX8" s="258">
        <f>SUM(Table145[[#This Row],[PN: 30 Track record]:[PN: 32 Negotiation ]])</f>
        <v>19</v>
      </c>
      <c r="AY8" s="265">
        <f>SUM(Table145[[#This Row],[PN: 30 Track record]:[PN: 32 Negotiation ]])/4.6*6</f>
        <v>24.782608695652179</v>
      </c>
      <c r="AZ8" s="267">
        <f>Table145[[#This Row],[PN: Adjusted Total]]/240</f>
        <v>0.10326086956521742</v>
      </c>
      <c r="BA8" s="258">
        <f>SUM(Table145[[#This Row],[OA: 9 Mission, Vision, TOC]:[OA: 12 Self assessment of community perception]])</f>
        <v>20</v>
      </c>
      <c r="BB8" s="265">
        <f>SUM(Table145[[#This Row],[OA: 9 Mission, Vision, TOC]:[OA: 12 Self assessment of community perception]])/5.9*6</f>
        <v>20.338983050847457</v>
      </c>
      <c r="BC8" s="267">
        <f>Table145[[#This Row],[OA: Adjusted Total]]/240</f>
        <v>8.4745762711864403E-2</v>
      </c>
      <c r="BD8" s="267">
        <f>Table145[[#This Row],[OA: %]]*5.9</f>
        <v>0.5</v>
      </c>
      <c r="BE8" s="267">
        <f>Table145[[#This Row],[FC: %]]*5.9</f>
        <v>0.72499999999999987</v>
      </c>
      <c r="BF8" s="267">
        <f>Table145[[#This Row],[SD: %]]*6.1</f>
        <v>0.32500000000000001</v>
      </c>
      <c r="BG8" s="267">
        <f>Table145[[#This Row],[MP: %]]*5.9</f>
        <v>0.57499999999999996</v>
      </c>
      <c r="BH8" s="267">
        <f>Table145[[#This Row],[PP: %]]*6.1</f>
        <v>0.44144736842105264</v>
      </c>
      <c r="BI8" s="267">
        <f>Table145[[#This Row],[PN: %]]*6.1</f>
        <v>0.62989130434782625</v>
      </c>
      <c r="BJ8" s="266">
        <f t="shared" si="0"/>
        <v>0.53399272490515104</v>
      </c>
    </row>
    <row r="9" spans="1:62" x14ac:dyDescent="0.25">
      <c r="A9" s="151">
        <v>7</v>
      </c>
      <c r="B9" s="151"/>
      <c r="C9" s="251" t="s">
        <v>223</v>
      </c>
      <c r="D9" s="251"/>
      <c r="E9" s="251"/>
      <c r="F9" s="251" t="s">
        <v>226</v>
      </c>
      <c r="G9" s="251"/>
      <c r="H9" s="251"/>
      <c r="I9" s="251"/>
      <c r="J9" s="251"/>
      <c r="K9" s="251"/>
      <c r="L9" s="153"/>
      <c r="M9" s="249"/>
      <c r="N9" s="251">
        <f>'Readiness Tool'!$O$98</f>
        <v>5</v>
      </c>
      <c r="O9" s="251">
        <f>'Readiness Tool'!$O$107</f>
        <v>5</v>
      </c>
      <c r="P9" s="251">
        <f>'Readiness Tool'!$O$115</f>
        <v>5</v>
      </c>
      <c r="Q9" s="251">
        <f>'Readiness Tool'!$O$125</f>
        <v>5</v>
      </c>
      <c r="R9" s="251">
        <f>'Readiness Tool'!$O$137</f>
        <v>5</v>
      </c>
      <c r="S9" s="251">
        <f>'Readiness Tool'!$O$144</f>
        <v>5</v>
      </c>
      <c r="T9" s="251">
        <f>'Readiness Tool'!$O$158</f>
        <v>5</v>
      </c>
      <c r="U9" s="251">
        <f>'Readiness Tool'!$O$167</f>
        <v>5</v>
      </c>
      <c r="V9" s="251">
        <f>'Readiness Tool'!$O$181</f>
        <v>5</v>
      </c>
      <c r="W9" s="251">
        <f>'Readiness Tool'!$O$194</f>
        <v>5</v>
      </c>
      <c r="X9" s="251">
        <f>'Readiness Tool'!$O$204</f>
        <v>5</v>
      </c>
      <c r="Y9" s="251">
        <f>'Readiness Tool'!$O$213</f>
        <v>5</v>
      </c>
      <c r="Z9" s="251">
        <f>'Readiness Tool'!$O$229</f>
        <v>5</v>
      </c>
      <c r="AA9" s="251">
        <f>'Readiness Tool'!$O$238</f>
        <v>5</v>
      </c>
      <c r="AB9" s="251">
        <f>'Readiness Tool'!$O$249</f>
        <v>5</v>
      </c>
      <c r="AC9" s="251">
        <f>'Readiness Tool'!$O$261</f>
        <v>5</v>
      </c>
      <c r="AD9" s="251">
        <f>'Readiness Tool'!$O$271</f>
        <v>5</v>
      </c>
      <c r="AE9" s="251">
        <f>'Readiness Tool'!$O$286</f>
        <v>5</v>
      </c>
      <c r="AF9" s="252">
        <f>'Readiness Tool'!$O$301</f>
        <v>5</v>
      </c>
      <c r="AG9" s="251">
        <f>'Readiness Tool'!$O$312</f>
        <v>5</v>
      </c>
      <c r="AH9" s="251">
        <f>'Readiness Tool'!$O$45</f>
        <v>5</v>
      </c>
      <c r="AI9" s="251">
        <f>'Readiness Tool'!$O$57</f>
        <v>5</v>
      </c>
      <c r="AJ9" s="251">
        <f>'Readiness Tool'!$O$67</f>
        <v>5</v>
      </c>
      <c r="AK9" s="251">
        <f>'Readiness Tool'!$O$77</f>
        <v>5</v>
      </c>
      <c r="AL9" s="257">
        <f>SUM(Table145[[#This Row],[FC: 13 Consistent surpluses, unrestricted savings]:[FC: 16 Fin Mgmt Tools]])</f>
        <v>20</v>
      </c>
      <c r="AM9" s="265">
        <f>SUM(Table145[[#This Row],[FC: 13 Consistent surpluses, unrestricted savings]:[FC: 16 Fin Mgmt Tools]])/5.9*6</f>
        <v>20.338983050847457</v>
      </c>
      <c r="AN9" s="266">
        <f>Table145[[#This Row],[FC: Adjusted Total]]/240</f>
        <v>8.4745762711864403E-2</v>
      </c>
      <c r="AO9" s="258">
        <f>SUM(Table145[[#This Row],[SD: 17 Need]:[SD: 20 Community alignment]])</f>
        <v>20</v>
      </c>
      <c r="AP9" s="265">
        <f>SUM(Table145[[#This Row],[SD: 17 Need]:[SD: 20 Community alignment]])/6.1*6</f>
        <v>19.672131147540984</v>
      </c>
      <c r="AQ9" s="267">
        <f>Table145[[#This Row],[SD: Adjusted Total]]/240</f>
        <v>8.1967213114754106E-2</v>
      </c>
      <c r="AR9" s="258">
        <f>SUM(Table145[[#This Row],[MP: 21 Data systems]:[MP: 24 Sharing data across field]])</f>
        <v>20</v>
      </c>
      <c r="AS9" s="265">
        <f>SUM(Table145[[#This Row],[MP: 21 Data systems]:[MP: 24 Sharing data across field]])/5.9*6</f>
        <v>20.338983050847457</v>
      </c>
      <c r="AT9" s="267">
        <f>Table145[[#This Row],[MP: Adjusted Total]]/240</f>
        <v>8.4745762711864403E-2</v>
      </c>
      <c r="AU9" s="258">
        <f>SUM(Table145[[#This Row],[PP: 25 Strategic Planning]:[PP: 29 Board of directors]])</f>
        <v>25</v>
      </c>
      <c r="AV9" s="265">
        <f>SUM(Table145[[#This Row],[PP: 25 Strategic Planning]:[PP: 29 Board of directors]])/7.6*6</f>
        <v>19.736842105263158</v>
      </c>
      <c r="AW9" s="267">
        <f>Table145[[#This Row],[PP: Adjusted Total]]/240</f>
        <v>8.223684210526315E-2</v>
      </c>
      <c r="AX9" s="258">
        <f>SUM(Table145[[#This Row],[PN: 30 Track record]:[PN: 32 Negotiation ]])</f>
        <v>15</v>
      </c>
      <c r="AY9" s="265">
        <f>SUM(Table145[[#This Row],[PN: 30 Track record]:[PN: 32 Negotiation ]])/4.6*6</f>
        <v>19.565217391304351</v>
      </c>
      <c r="AZ9" s="267">
        <f>Table145[[#This Row],[PN: Adjusted Total]]/240</f>
        <v>8.1521739130434798E-2</v>
      </c>
      <c r="BA9" s="258">
        <f>SUM(Table145[[#This Row],[OA: 9 Mission, Vision, TOC]:[OA: 12 Self assessment of community perception]])</f>
        <v>20</v>
      </c>
      <c r="BB9" s="265">
        <f>SUM(Table145[[#This Row],[OA: 9 Mission, Vision, TOC]:[OA: 12 Self assessment of community perception]])/5.9*6</f>
        <v>20.338983050847457</v>
      </c>
      <c r="BC9" s="267">
        <f>Table145[[#This Row],[OA: Adjusted Total]]/240</f>
        <v>8.4745762711864403E-2</v>
      </c>
      <c r="BD9" s="267">
        <f>Table145[[#This Row],[OA: %]]*5.9</f>
        <v>0.5</v>
      </c>
      <c r="BE9" s="267">
        <f>Table145[[#This Row],[FC: %]]*5.9</f>
        <v>0.5</v>
      </c>
      <c r="BF9" s="267">
        <f>Table145[[#This Row],[SD: %]]*6.1</f>
        <v>0.5</v>
      </c>
      <c r="BG9" s="267">
        <f>Table145[[#This Row],[MP: %]]*5.9</f>
        <v>0.5</v>
      </c>
      <c r="BH9" s="267">
        <f>Table145[[#This Row],[PP: %]]*6.1</f>
        <v>0.5016447368421052</v>
      </c>
      <c r="BI9" s="267">
        <f>Table145[[#This Row],[PN: %]]*6.1</f>
        <v>0.49728260869565222</v>
      </c>
      <c r="BJ9" s="266">
        <f t="shared" si="0"/>
        <v>0.49996308248604526</v>
      </c>
    </row>
    <row r="10" spans="1:62" x14ac:dyDescent="0.25">
      <c r="A10" s="151">
        <v>1</v>
      </c>
      <c r="B10" s="250">
        <f>'Readiness Tool'!H40</f>
        <v>0</v>
      </c>
      <c r="C10" s="152">
        <f>'Readiness Tool'!H22</f>
        <v>0</v>
      </c>
      <c r="D10" s="152">
        <f>'Readiness Tool'!H24</f>
        <v>0</v>
      </c>
      <c r="E10" s="152">
        <f>'Readiness Tool'!H25</f>
        <v>0</v>
      </c>
      <c r="F10" s="152">
        <f>'Readiness Tool'!L24</f>
        <v>0</v>
      </c>
      <c r="G10" s="152">
        <f>'Readiness Tool'!L25</f>
        <v>0</v>
      </c>
      <c r="H10" s="152">
        <f>'Readiness Tool'!H27</f>
        <v>0</v>
      </c>
      <c r="I10" s="152">
        <f>'Readiness Tool'!H30</f>
        <v>0</v>
      </c>
      <c r="J10" s="152">
        <f>'Readiness Tool'!H32</f>
        <v>0</v>
      </c>
      <c r="K10" s="152">
        <f>'Readiness Tool'!H34</f>
        <v>0</v>
      </c>
      <c r="L10" s="153">
        <f>'Readiness Tool'!H36</f>
        <v>0</v>
      </c>
      <c r="M10" s="249">
        <f>'Readiness Tool'!H38</f>
        <v>0</v>
      </c>
      <c r="N10" s="152">
        <f>'Readiness Tool'!$O$98</f>
        <v>5</v>
      </c>
      <c r="O10" s="152">
        <f>'Readiness Tool'!$O$107</f>
        <v>5</v>
      </c>
      <c r="P10" s="152">
        <f>'Readiness Tool'!$O$115</f>
        <v>5</v>
      </c>
      <c r="Q10" s="152">
        <f>'Readiness Tool'!$O$125</f>
        <v>5</v>
      </c>
      <c r="R10" s="152">
        <f>'Readiness Tool'!$O$137</f>
        <v>5</v>
      </c>
      <c r="S10" s="152">
        <f>'Readiness Tool'!$O$144</f>
        <v>5</v>
      </c>
      <c r="T10" s="152">
        <f>'Readiness Tool'!$O$158</f>
        <v>5</v>
      </c>
      <c r="U10" s="152">
        <f>'Readiness Tool'!$O$167</f>
        <v>5</v>
      </c>
      <c r="V10" s="152">
        <f>'Readiness Tool'!$O$181</f>
        <v>5</v>
      </c>
      <c r="W10" s="152">
        <f>'Readiness Tool'!$O$194</f>
        <v>5</v>
      </c>
      <c r="X10" s="152">
        <f>'Readiness Tool'!$O$204</f>
        <v>5</v>
      </c>
      <c r="Y10" s="152">
        <f>'Readiness Tool'!$O$213</f>
        <v>5</v>
      </c>
      <c r="Z10" s="152">
        <f>'Readiness Tool'!$O$229</f>
        <v>5</v>
      </c>
      <c r="AA10" s="152">
        <f>'Readiness Tool'!$O$238</f>
        <v>5</v>
      </c>
      <c r="AB10" s="152">
        <f>'Readiness Tool'!$O$249</f>
        <v>5</v>
      </c>
      <c r="AC10" s="152">
        <f>'Readiness Tool'!$O$261</f>
        <v>5</v>
      </c>
      <c r="AD10" s="152">
        <f>'Readiness Tool'!$O$271</f>
        <v>5</v>
      </c>
      <c r="AE10" s="152">
        <f>'Readiness Tool'!$O$286</f>
        <v>5</v>
      </c>
      <c r="AF10" s="152">
        <f>'Readiness Tool'!$O$301</f>
        <v>5</v>
      </c>
      <c r="AG10" s="152">
        <f>'Readiness Tool'!$O$312</f>
        <v>5</v>
      </c>
      <c r="AH10" s="152">
        <f>'Readiness Tool'!$O$45</f>
        <v>5</v>
      </c>
      <c r="AI10" s="152">
        <f>'Readiness Tool'!$O$57</f>
        <v>5</v>
      </c>
      <c r="AJ10" s="152">
        <f>'Readiness Tool'!$O$67</f>
        <v>5</v>
      </c>
      <c r="AK10" s="152">
        <f>'Readiness Tool'!$O$77</f>
        <v>5</v>
      </c>
      <c r="AL10" s="257">
        <f>SUM(Table145[[#This Row],[FC: 13 Consistent surpluses, unrestricted savings]:[FC: 16 Fin Mgmt Tools]])</f>
        <v>20</v>
      </c>
      <c r="AM10" s="265">
        <f>SUM(Table145[[#This Row],[FC: 13 Consistent surpluses, unrestricted savings]:[FC: 16 Fin Mgmt Tools]])/5.9*6</f>
        <v>20.338983050847457</v>
      </c>
      <c r="AN10" s="266">
        <f>Table145[[#This Row],[FC: Adjusted Total]]/240</f>
        <v>8.4745762711864403E-2</v>
      </c>
      <c r="AO10" s="258">
        <f>SUM(Table145[[#This Row],[SD: 17 Need]:[SD: 20 Community alignment]])</f>
        <v>20</v>
      </c>
      <c r="AP10" s="265">
        <f>SUM(Table145[[#This Row],[SD: 17 Need]:[SD: 20 Community alignment]])/6.1*6</f>
        <v>19.672131147540984</v>
      </c>
      <c r="AQ10" s="267">
        <f>Table145[[#This Row],[SD: Adjusted Total]]/240</f>
        <v>8.1967213114754106E-2</v>
      </c>
      <c r="AR10" s="258">
        <f>SUM(Table145[[#This Row],[MP: 21 Data systems]:[MP: 24 Sharing data across field]])</f>
        <v>20</v>
      </c>
      <c r="AS10" s="265">
        <f>SUM(Table145[[#This Row],[MP: 21 Data systems]:[MP: 24 Sharing data across field]])/5.9*6</f>
        <v>20.338983050847457</v>
      </c>
      <c r="AT10" s="267">
        <f>Table145[[#This Row],[MP: Adjusted Total]]/240</f>
        <v>8.4745762711864403E-2</v>
      </c>
      <c r="AU10" s="258">
        <f>SUM(Table145[[#This Row],[PP: 25 Strategic Planning]:[PP: 29 Board of directors]])</f>
        <v>25</v>
      </c>
      <c r="AV10" s="265">
        <f>SUM(Table145[[#This Row],[PP: 25 Strategic Planning]:[PP: 29 Board of directors]])/7.6*6</f>
        <v>19.736842105263158</v>
      </c>
      <c r="AW10" s="267">
        <f>Table145[[#This Row],[PP: Adjusted Total]]/240</f>
        <v>8.223684210526315E-2</v>
      </c>
      <c r="AX10" s="258">
        <f>SUM(Table145[[#This Row],[PN: 30 Track record]:[PN: 32 Negotiation ]])</f>
        <v>15</v>
      </c>
      <c r="AY10" s="265">
        <f>SUM(Table145[[#This Row],[PN: 30 Track record]:[PN: 32 Negotiation ]])/4.6*6</f>
        <v>19.565217391304351</v>
      </c>
      <c r="AZ10" s="267">
        <f>Table145[[#This Row],[PN: Adjusted Total]]/240</f>
        <v>8.1521739130434798E-2</v>
      </c>
      <c r="BA10" s="258">
        <f>SUM(Table145[[#This Row],[OA: 9 Mission, Vision, TOC]:[OA: 12 Self assessment of community perception]])</f>
        <v>20</v>
      </c>
      <c r="BB10" s="265">
        <f>SUM(Table145[[#This Row],[OA: 9 Mission, Vision, TOC]:[OA: 12 Self assessment of community perception]])/5.9*6</f>
        <v>20.338983050847457</v>
      </c>
      <c r="BC10" s="267">
        <f>Table145[[#This Row],[OA: Adjusted Total]]/240</f>
        <v>8.4745762711864403E-2</v>
      </c>
      <c r="BD10" s="267">
        <f>Table145[[#This Row],[OA: %]]*5.9</f>
        <v>0.5</v>
      </c>
      <c r="BE10" s="267">
        <f>Table145[[#This Row],[FC: %]]*5.9</f>
        <v>0.5</v>
      </c>
      <c r="BF10" s="267">
        <f>Table145[[#This Row],[SD: %]]*6.1</f>
        <v>0.5</v>
      </c>
      <c r="BG10" s="267">
        <f>Table145[[#This Row],[MP: %]]*5.9</f>
        <v>0.5</v>
      </c>
      <c r="BH10" s="267">
        <f>Table145[[#This Row],[PP: %]]*6.1</f>
        <v>0.5016447368421052</v>
      </c>
      <c r="BI10" s="267">
        <f>Table145[[#This Row],[PN: %]]*6.1</f>
        <v>0.49728260869565222</v>
      </c>
      <c r="BJ10" s="266">
        <f>SUM(AN10,AQ10,AT10,AW10,AZ10,BC10)</f>
        <v>0.49996308248604526</v>
      </c>
    </row>
    <row r="11" spans="1:62" x14ac:dyDescent="0.25">
      <c r="A11" s="151"/>
      <c r="B11" s="151"/>
      <c r="C11" s="251"/>
      <c r="D11" s="152"/>
      <c r="E11" s="152"/>
      <c r="F11" s="152"/>
      <c r="G11" s="152"/>
      <c r="H11" s="152"/>
      <c r="I11" s="152"/>
      <c r="J11" s="152"/>
      <c r="K11" s="152"/>
      <c r="L11" s="152"/>
      <c r="M11" s="253"/>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257"/>
      <c r="AM11" s="265"/>
      <c r="AN11" s="266"/>
      <c r="AO11" s="258"/>
      <c r="AP11" s="265"/>
      <c r="AQ11" s="267"/>
      <c r="AR11" s="258"/>
      <c r="AS11" s="265"/>
      <c r="AT11" s="267"/>
      <c r="AU11" s="258"/>
      <c r="AV11" s="265"/>
      <c r="AW11" s="267"/>
      <c r="AX11" s="258"/>
      <c r="AY11" s="265"/>
      <c r="AZ11" s="267"/>
      <c r="BA11" s="258"/>
      <c r="BB11" s="265"/>
      <c r="BC11" s="267"/>
      <c r="BD11" s="267"/>
      <c r="BE11" s="267"/>
      <c r="BF11" s="267"/>
      <c r="BG11" s="267"/>
      <c r="BH11" s="267"/>
      <c r="BI11" s="267"/>
      <c r="BJ11" s="266"/>
    </row>
    <row r="12" spans="1:62" x14ac:dyDescent="0.25">
      <c r="A12" s="151"/>
      <c r="B12" s="151"/>
      <c r="C12" s="251"/>
      <c r="D12" s="152"/>
      <c r="E12" s="152"/>
      <c r="F12" s="152"/>
      <c r="G12" s="152"/>
      <c r="H12" s="152"/>
      <c r="I12" s="152"/>
      <c r="J12" s="152"/>
      <c r="K12" s="152"/>
      <c r="L12" s="152"/>
      <c r="M12" s="253"/>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257"/>
      <c r="AM12" s="265"/>
      <c r="AN12" s="266"/>
      <c r="AO12" s="258"/>
      <c r="AP12" s="265"/>
      <c r="AQ12" s="267"/>
      <c r="AR12" s="258"/>
      <c r="AS12" s="265"/>
      <c r="AT12" s="267"/>
      <c r="AU12" s="258"/>
      <c r="AV12" s="265"/>
      <c r="AW12" s="267"/>
      <c r="AX12" s="258"/>
      <c r="AY12" s="265"/>
      <c r="AZ12" s="267"/>
      <c r="BA12" s="258"/>
      <c r="BB12" s="265"/>
      <c r="BC12" s="267"/>
      <c r="BD12" s="267"/>
      <c r="BE12" s="267"/>
      <c r="BF12" s="267"/>
      <c r="BG12" s="267"/>
      <c r="BH12" s="267"/>
      <c r="BI12" s="267"/>
      <c r="BJ12" s="266"/>
    </row>
    <row r="13" spans="1:62" x14ac:dyDescent="0.25">
      <c r="A13" s="151"/>
      <c r="B13" s="151"/>
      <c r="C13" s="251"/>
      <c r="D13" s="152"/>
      <c r="E13" s="152"/>
      <c r="F13" s="152"/>
      <c r="G13" s="152"/>
      <c r="H13" s="152"/>
      <c r="I13" s="152"/>
      <c r="J13" s="152"/>
      <c r="K13" s="152"/>
      <c r="L13" s="152"/>
      <c r="M13" s="253"/>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257"/>
      <c r="AM13" s="265"/>
      <c r="AN13" s="266"/>
      <c r="AO13" s="258"/>
      <c r="AP13" s="265"/>
      <c r="AQ13" s="267"/>
      <c r="AR13" s="258"/>
      <c r="AS13" s="265"/>
      <c r="AT13" s="267"/>
      <c r="AU13" s="258"/>
      <c r="AV13" s="265"/>
      <c r="AW13" s="267"/>
      <c r="AX13" s="258"/>
      <c r="AY13" s="265"/>
      <c r="AZ13" s="267"/>
      <c r="BA13" s="258"/>
      <c r="BB13" s="265"/>
      <c r="BC13" s="267"/>
      <c r="BD13" s="267"/>
      <c r="BE13" s="267"/>
      <c r="BF13" s="267"/>
      <c r="BG13" s="267"/>
      <c r="BH13" s="267"/>
      <c r="BI13" s="267"/>
      <c r="BJ13" s="266"/>
    </row>
    <row r="14" spans="1:62" x14ac:dyDescent="0.25">
      <c r="A14" s="151"/>
      <c r="B14" s="151"/>
      <c r="C14" s="251"/>
      <c r="D14" s="152"/>
      <c r="E14" s="152"/>
      <c r="F14" s="152"/>
      <c r="G14" s="152"/>
      <c r="H14" s="152"/>
      <c r="I14" s="152"/>
      <c r="J14" s="152"/>
      <c r="K14" s="152"/>
      <c r="L14" s="152"/>
      <c r="M14" s="253"/>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257"/>
      <c r="AM14" s="265"/>
      <c r="AN14" s="266"/>
      <c r="AO14" s="258"/>
      <c r="AP14" s="265"/>
      <c r="AQ14" s="267"/>
      <c r="AR14" s="258"/>
      <c r="AS14" s="265"/>
      <c r="AT14" s="267"/>
      <c r="AU14" s="258"/>
      <c r="AV14" s="265"/>
      <c r="AW14" s="267"/>
      <c r="AX14" s="258"/>
      <c r="AY14" s="265"/>
      <c r="AZ14" s="267"/>
      <c r="BA14" s="258"/>
      <c r="BB14" s="265"/>
      <c r="BC14" s="267"/>
      <c r="BD14" s="267"/>
      <c r="BE14" s="267"/>
      <c r="BF14" s="267"/>
      <c r="BG14" s="267"/>
      <c r="BH14" s="267"/>
      <c r="BI14" s="267"/>
      <c r="BJ14" s="266"/>
    </row>
    <row r="15" spans="1:62" x14ac:dyDescent="0.25">
      <c r="A15" s="151"/>
      <c r="B15" s="151"/>
      <c r="C15" s="251"/>
      <c r="D15" s="152"/>
      <c r="E15" s="152"/>
      <c r="F15" s="152"/>
      <c r="G15" s="152"/>
      <c r="H15" s="152"/>
      <c r="I15" s="152"/>
      <c r="J15" s="152"/>
      <c r="K15" s="152"/>
      <c r="L15" s="152"/>
      <c r="M15" s="253"/>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257"/>
      <c r="AM15" s="265"/>
      <c r="AN15" s="266"/>
      <c r="AO15" s="258"/>
      <c r="AP15" s="265"/>
      <c r="AQ15" s="267"/>
      <c r="AR15" s="258"/>
      <c r="AS15" s="265"/>
      <c r="AT15" s="267"/>
      <c r="AU15" s="258"/>
      <c r="AV15" s="265"/>
      <c r="AW15" s="267"/>
      <c r="AX15" s="258"/>
      <c r="AY15" s="265"/>
      <c r="AZ15" s="267"/>
      <c r="BA15" s="258"/>
      <c r="BB15" s="265"/>
      <c r="BC15" s="267"/>
      <c r="BD15" s="267"/>
      <c r="BE15" s="267"/>
      <c r="BF15" s="267"/>
      <c r="BG15" s="267"/>
      <c r="BH15" s="267"/>
      <c r="BI15" s="267"/>
      <c r="BJ15" s="266"/>
    </row>
    <row r="16" spans="1:62" x14ac:dyDescent="0.25">
      <c r="A16" s="151"/>
      <c r="B16" s="151"/>
      <c r="C16" s="251"/>
      <c r="D16" s="152"/>
      <c r="E16" s="152"/>
      <c r="F16" s="152"/>
      <c r="G16" s="152"/>
      <c r="H16" s="152"/>
      <c r="I16" s="152"/>
      <c r="J16" s="152"/>
      <c r="K16" s="152"/>
      <c r="L16" s="152"/>
      <c r="M16" s="253"/>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257"/>
      <c r="AM16" s="265"/>
      <c r="AN16" s="266"/>
      <c r="AO16" s="258"/>
      <c r="AP16" s="265"/>
      <c r="AQ16" s="267"/>
      <c r="AR16" s="258"/>
      <c r="AS16" s="265"/>
      <c r="AT16" s="267"/>
      <c r="AU16" s="258"/>
      <c r="AV16" s="265"/>
      <c r="AW16" s="267"/>
      <c r="AX16" s="258"/>
      <c r="AY16" s="265"/>
      <c r="AZ16" s="267"/>
      <c r="BA16" s="258"/>
      <c r="BB16" s="265"/>
      <c r="BC16" s="267"/>
      <c r="BD16" s="267"/>
      <c r="BE16" s="267"/>
      <c r="BF16" s="267"/>
      <c r="BG16" s="267"/>
      <c r="BH16" s="267"/>
      <c r="BI16" s="267"/>
      <c r="BJ16" s="266"/>
    </row>
    <row r="17" spans="1:62" x14ac:dyDescent="0.25">
      <c r="A17" s="151"/>
      <c r="B17" s="151"/>
      <c r="C17" s="251"/>
      <c r="D17" s="152"/>
      <c r="E17" s="152"/>
      <c r="F17" s="152"/>
      <c r="G17" s="152"/>
      <c r="H17" s="152"/>
      <c r="I17" s="152"/>
      <c r="J17" s="152"/>
      <c r="K17" s="152"/>
      <c r="L17" s="152"/>
      <c r="M17" s="253"/>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257"/>
      <c r="AM17" s="265"/>
      <c r="AN17" s="266"/>
      <c r="AO17" s="258"/>
      <c r="AP17" s="265"/>
      <c r="AQ17" s="267"/>
      <c r="AR17" s="258"/>
      <c r="AS17" s="265"/>
      <c r="AT17" s="267"/>
      <c r="AU17" s="258"/>
      <c r="AV17" s="265"/>
      <c r="AW17" s="267"/>
      <c r="AX17" s="258"/>
      <c r="AY17" s="265"/>
      <c r="AZ17" s="267"/>
      <c r="BA17" s="258"/>
      <c r="BB17" s="265"/>
      <c r="BC17" s="267"/>
      <c r="BD17" s="267"/>
      <c r="BE17" s="267"/>
      <c r="BF17" s="267"/>
      <c r="BG17" s="267"/>
      <c r="BH17" s="267"/>
      <c r="BI17" s="267"/>
      <c r="BJ17" s="266"/>
    </row>
    <row r="18" spans="1:62" x14ac:dyDescent="0.25">
      <c r="A18" s="151"/>
      <c r="B18" s="151"/>
      <c r="C18" s="251"/>
      <c r="D18" s="152"/>
      <c r="E18" s="152"/>
      <c r="F18" s="152"/>
      <c r="G18" s="152"/>
      <c r="H18" s="152"/>
      <c r="I18" s="152"/>
      <c r="J18" s="152"/>
      <c r="K18" s="152"/>
      <c r="L18" s="152"/>
      <c r="M18" s="253"/>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257"/>
      <c r="AM18" s="265"/>
      <c r="AN18" s="266"/>
      <c r="AO18" s="258"/>
      <c r="AP18" s="265"/>
      <c r="AQ18" s="267"/>
      <c r="AR18" s="258"/>
      <c r="AS18" s="265"/>
      <c r="AT18" s="267"/>
      <c r="AU18" s="258"/>
      <c r="AV18" s="265"/>
      <c r="AW18" s="267"/>
      <c r="AX18" s="258"/>
      <c r="AY18" s="265"/>
      <c r="AZ18" s="267"/>
      <c r="BA18" s="258"/>
      <c r="BB18" s="265"/>
      <c r="BC18" s="267"/>
      <c r="BD18" s="267"/>
      <c r="BE18" s="267"/>
      <c r="BF18" s="267"/>
      <c r="BG18" s="267"/>
      <c r="BH18" s="267"/>
      <c r="BI18" s="267"/>
      <c r="BJ18" s="266"/>
    </row>
    <row r="19" spans="1:62" x14ac:dyDescent="0.25">
      <c r="A19" s="151"/>
      <c r="B19" s="151"/>
      <c r="C19" s="251"/>
      <c r="D19" s="152"/>
      <c r="E19" s="152"/>
      <c r="F19" s="152"/>
      <c r="G19" s="152"/>
      <c r="H19" s="152"/>
      <c r="I19" s="152"/>
      <c r="J19" s="152"/>
      <c r="K19" s="152"/>
      <c r="L19" s="152"/>
      <c r="M19" s="253"/>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257"/>
      <c r="AM19" s="265"/>
      <c r="AN19" s="266"/>
      <c r="AO19" s="258"/>
      <c r="AP19" s="265"/>
      <c r="AQ19" s="267"/>
      <c r="AR19" s="258"/>
      <c r="AS19" s="265"/>
      <c r="AT19" s="267"/>
      <c r="AU19" s="258"/>
      <c r="AV19" s="265"/>
      <c r="AW19" s="267"/>
      <c r="AX19" s="258"/>
      <c r="AY19" s="265"/>
      <c r="AZ19" s="267"/>
      <c r="BA19" s="258"/>
      <c r="BB19" s="265"/>
      <c r="BC19" s="267"/>
      <c r="BD19" s="267"/>
      <c r="BE19" s="267"/>
      <c r="BF19" s="267"/>
      <c r="BG19" s="267"/>
      <c r="BH19" s="267"/>
      <c r="BI19" s="267"/>
      <c r="BJ19" s="266"/>
    </row>
    <row r="20" spans="1:62" x14ac:dyDescent="0.25">
      <c r="A20" s="151"/>
      <c r="B20" s="151"/>
      <c r="C20" s="251"/>
      <c r="D20" s="152"/>
      <c r="E20" s="152"/>
      <c r="F20" s="152"/>
      <c r="G20" s="152"/>
      <c r="H20" s="152"/>
      <c r="I20" s="152"/>
      <c r="J20" s="152"/>
      <c r="K20" s="152"/>
      <c r="L20" s="152"/>
      <c r="M20" s="253"/>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257"/>
      <c r="AM20" s="265"/>
      <c r="AN20" s="266"/>
      <c r="AO20" s="258"/>
      <c r="AP20" s="265"/>
      <c r="AQ20" s="267"/>
      <c r="AR20" s="258"/>
      <c r="AS20" s="265"/>
      <c r="AT20" s="267"/>
      <c r="AU20" s="258"/>
      <c r="AV20" s="265"/>
      <c r="AW20" s="267"/>
      <c r="AX20" s="258"/>
      <c r="AY20" s="265"/>
      <c r="AZ20" s="267"/>
      <c r="BA20" s="258"/>
      <c r="BB20" s="265"/>
      <c r="BC20" s="267"/>
      <c r="BD20" s="267"/>
      <c r="BE20" s="267"/>
      <c r="BF20" s="267"/>
      <c r="BG20" s="267"/>
      <c r="BH20" s="267"/>
      <c r="BI20" s="267"/>
      <c r="BJ20" s="266"/>
    </row>
    <row r="21" spans="1:62" x14ac:dyDescent="0.25">
      <c r="A21" s="151"/>
      <c r="B21" s="151"/>
      <c r="C21" s="251"/>
      <c r="D21" s="152"/>
      <c r="E21" s="152"/>
      <c r="F21" s="152"/>
      <c r="G21" s="152"/>
      <c r="H21" s="152"/>
      <c r="I21" s="152"/>
      <c r="J21" s="152"/>
      <c r="K21" s="152"/>
      <c r="L21" s="152"/>
      <c r="M21" s="253"/>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257"/>
      <c r="AM21" s="265"/>
      <c r="AN21" s="266"/>
      <c r="AO21" s="258"/>
      <c r="AP21" s="265"/>
      <c r="AQ21" s="267"/>
      <c r="AR21" s="258"/>
      <c r="AS21" s="265"/>
      <c r="AT21" s="267"/>
      <c r="AU21" s="258"/>
      <c r="AV21" s="265"/>
      <c r="AW21" s="267"/>
      <c r="AX21" s="258"/>
      <c r="AY21" s="265"/>
      <c r="AZ21" s="267"/>
      <c r="BA21" s="258"/>
      <c r="BB21" s="265"/>
      <c r="BC21" s="267"/>
      <c r="BD21" s="267"/>
      <c r="BE21" s="267"/>
      <c r="BF21" s="267"/>
      <c r="BG21" s="267"/>
      <c r="BH21" s="267"/>
      <c r="BI21" s="267"/>
      <c r="BJ21" s="266"/>
    </row>
    <row r="22" spans="1:62" x14ac:dyDescent="0.25">
      <c r="A22" s="151"/>
      <c r="B22" s="151"/>
      <c r="C22" s="251"/>
      <c r="D22" s="152"/>
      <c r="E22" s="152"/>
      <c r="F22" s="152"/>
      <c r="G22" s="152"/>
      <c r="H22" s="152"/>
      <c r="I22" s="152"/>
      <c r="J22" s="152"/>
      <c r="K22" s="152"/>
      <c r="L22" s="152"/>
      <c r="M22" s="253"/>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257"/>
      <c r="AM22" s="265"/>
      <c r="AN22" s="266"/>
      <c r="AO22" s="258"/>
      <c r="AP22" s="265"/>
      <c r="AQ22" s="267"/>
      <c r="AR22" s="258"/>
      <c r="AS22" s="265"/>
      <c r="AT22" s="267"/>
      <c r="AU22" s="258"/>
      <c r="AV22" s="265"/>
      <c r="AW22" s="267"/>
      <c r="AX22" s="258"/>
      <c r="AY22" s="265"/>
      <c r="AZ22" s="267"/>
      <c r="BA22" s="258"/>
      <c r="BB22" s="265"/>
      <c r="BC22" s="267"/>
      <c r="BD22" s="267"/>
      <c r="BE22" s="267"/>
      <c r="BF22" s="267"/>
      <c r="BG22" s="267"/>
      <c r="BH22" s="267"/>
      <c r="BI22" s="267"/>
      <c r="BJ22" s="266"/>
    </row>
    <row r="23" spans="1:62" x14ac:dyDescent="0.25">
      <c r="A23" s="151"/>
      <c r="B23" s="151"/>
      <c r="C23" s="251"/>
      <c r="D23" s="152"/>
      <c r="E23" s="152"/>
      <c r="F23" s="152"/>
      <c r="G23" s="152"/>
      <c r="H23" s="152"/>
      <c r="I23" s="152"/>
      <c r="J23" s="152"/>
      <c r="K23" s="152"/>
      <c r="L23" s="152"/>
      <c r="M23" s="253"/>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257"/>
      <c r="AM23" s="265"/>
      <c r="AN23" s="266"/>
      <c r="AO23" s="258"/>
      <c r="AP23" s="265"/>
      <c r="AQ23" s="267"/>
      <c r="AR23" s="258"/>
      <c r="AS23" s="265"/>
      <c r="AT23" s="267"/>
      <c r="AU23" s="258"/>
      <c r="AV23" s="265"/>
      <c r="AW23" s="267"/>
      <c r="AX23" s="258"/>
      <c r="AY23" s="265"/>
      <c r="AZ23" s="267"/>
      <c r="BA23" s="258"/>
      <c r="BB23" s="265"/>
      <c r="BC23" s="267"/>
      <c r="BD23" s="267"/>
      <c r="BE23" s="267"/>
      <c r="BF23" s="267"/>
      <c r="BG23" s="267"/>
      <c r="BH23" s="267"/>
      <c r="BI23" s="267"/>
      <c r="BJ23" s="266"/>
    </row>
    <row r="24" spans="1:62" x14ac:dyDescent="0.25">
      <c r="A24" s="151"/>
      <c r="B24" s="151"/>
      <c r="C24" s="251"/>
      <c r="D24" s="152"/>
      <c r="E24" s="152"/>
      <c r="F24" s="152"/>
      <c r="G24" s="152"/>
      <c r="H24" s="152"/>
      <c r="I24" s="152"/>
      <c r="J24" s="152"/>
      <c r="K24" s="152"/>
      <c r="L24" s="152"/>
      <c r="M24" s="253"/>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257"/>
      <c r="AM24" s="265"/>
      <c r="AN24" s="266"/>
      <c r="AO24" s="258"/>
      <c r="AP24" s="265"/>
      <c r="AQ24" s="267"/>
      <c r="AR24" s="258"/>
      <c r="AS24" s="265"/>
      <c r="AT24" s="267"/>
      <c r="AU24" s="258"/>
      <c r="AV24" s="265"/>
      <c r="AW24" s="267"/>
      <c r="AX24" s="258"/>
      <c r="AY24" s="265"/>
      <c r="AZ24" s="267"/>
      <c r="BA24" s="258"/>
      <c r="BB24" s="265"/>
      <c r="BC24" s="267"/>
      <c r="BD24" s="267"/>
      <c r="BE24" s="267"/>
      <c r="BF24" s="267"/>
      <c r="BG24" s="267"/>
      <c r="BH24" s="267"/>
      <c r="BI24" s="267"/>
      <c r="BJ24" s="266"/>
    </row>
    <row r="25" spans="1:62" x14ac:dyDescent="0.25">
      <c r="A25" s="151"/>
      <c r="B25" s="151"/>
      <c r="C25" s="251"/>
      <c r="D25" s="152"/>
      <c r="E25" s="152"/>
      <c r="F25" s="152"/>
      <c r="G25" s="152"/>
      <c r="H25" s="152"/>
      <c r="I25" s="152"/>
      <c r="J25" s="152"/>
      <c r="K25" s="152"/>
      <c r="L25" s="152"/>
      <c r="M25" s="253"/>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257"/>
      <c r="AM25" s="265"/>
      <c r="AN25" s="266"/>
      <c r="AO25" s="258"/>
      <c r="AP25" s="265"/>
      <c r="AQ25" s="267"/>
      <c r="AR25" s="258"/>
      <c r="AS25" s="265"/>
      <c r="AT25" s="267"/>
      <c r="AU25" s="258"/>
      <c r="AV25" s="265"/>
      <c r="AW25" s="267"/>
      <c r="AX25" s="258"/>
      <c r="AY25" s="265"/>
      <c r="AZ25" s="267"/>
      <c r="BA25" s="258"/>
      <c r="BB25" s="265"/>
      <c r="BC25" s="267"/>
      <c r="BD25" s="267"/>
      <c r="BE25" s="267"/>
      <c r="BF25" s="267"/>
      <c r="BG25" s="267"/>
      <c r="BH25" s="267"/>
      <c r="BI25" s="267"/>
      <c r="BJ25" s="266"/>
    </row>
    <row r="26" spans="1:62" x14ac:dyDescent="0.25">
      <c r="A26" s="151"/>
      <c r="B26" s="151"/>
      <c r="C26" s="251"/>
      <c r="D26" s="152"/>
      <c r="E26" s="152"/>
      <c r="F26" s="152"/>
      <c r="G26" s="152"/>
      <c r="H26" s="152"/>
      <c r="I26" s="152"/>
      <c r="J26" s="152"/>
      <c r="K26" s="152"/>
      <c r="L26" s="152"/>
      <c r="M26" s="253"/>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257"/>
      <c r="AM26" s="265"/>
      <c r="AN26" s="266"/>
      <c r="AO26" s="258"/>
      <c r="AP26" s="265"/>
      <c r="AQ26" s="267"/>
      <c r="AR26" s="258"/>
      <c r="AS26" s="265"/>
      <c r="AT26" s="267"/>
      <c r="AU26" s="258"/>
      <c r="AV26" s="265"/>
      <c r="AW26" s="267"/>
      <c r="AX26" s="258"/>
      <c r="AY26" s="265"/>
      <c r="AZ26" s="267"/>
      <c r="BA26" s="258"/>
      <c r="BB26" s="265"/>
      <c r="BC26" s="267"/>
      <c r="BD26" s="267"/>
      <c r="BE26" s="267"/>
      <c r="BF26" s="267"/>
      <c r="BG26" s="267"/>
      <c r="BH26" s="267"/>
      <c r="BI26" s="267"/>
      <c r="BJ26" s="266"/>
    </row>
    <row r="27" spans="1:62" x14ac:dyDescent="0.25">
      <c r="A27" s="151"/>
      <c r="B27" s="151"/>
      <c r="C27" s="251"/>
      <c r="D27" s="152"/>
      <c r="E27" s="152"/>
      <c r="F27" s="152"/>
      <c r="G27" s="152"/>
      <c r="H27" s="152"/>
      <c r="I27" s="152"/>
      <c r="J27" s="152"/>
      <c r="K27" s="152"/>
      <c r="L27" s="152"/>
      <c r="M27" s="253"/>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257"/>
      <c r="AM27" s="265"/>
      <c r="AN27" s="266"/>
      <c r="AO27" s="258"/>
      <c r="AP27" s="265"/>
      <c r="AQ27" s="267"/>
      <c r="AR27" s="258"/>
      <c r="AS27" s="265"/>
      <c r="AT27" s="267"/>
      <c r="AU27" s="258"/>
      <c r="AV27" s="265"/>
      <c r="AW27" s="267"/>
      <c r="AX27" s="258"/>
      <c r="AY27" s="265"/>
      <c r="AZ27" s="267"/>
      <c r="BA27" s="258"/>
      <c r="BB27" s="265"/>
      <c r="BC27" s="267"/>
      <c r="BD27" s="267"/>
      <c r="BE27" s="267"/>
      <c r="BF27" s="267"/>
      <c r="BG27" s="267"/>
      <c r="BH27" s="267"/>
      <c r="BI27" s="267"/>
      <c r="BJ27" s="266"/>
    </row>
    <row r="28" spans="1:62" x14ac:dyDescent="0.25">
      <c r="A28" s="151"/>
      <c r="B28" s="151"/>
      <c r="C28" s="251"/>
      <c r="D28" s="152"/>
      <c r="E28" s="152"/>
      <c r="F28" s="152"/>
      <c r="G28" s="152"/>
      <c r="H28" s="152"/>
      <c r="I28" s="152"/>
      <c r="J28" s="152"/>
      <c r="K28" s="152"/>
      <c r="L28" s="152"/>
      <c r="M28" s="253"/>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257"/>
      <c r="AM28" s="265"/>
      <c r="AN28" s="266"/>
      <c r="AO28" s="258"/>
      <c r="AP28" s="265"/>
      <c r="AQ28" s="267"/>
      <c r="AR28" s="258"/>
      <c r="AS28" s="265"/>
      <c r="AT28" s="267"/>
      <c r="AU28" s="258"/>
      <c r="AV28" s="265"/>
      <c r="AW28" s="267"/>
      <c r="AX28" s="258"/>
      <c r="AY28" s="265"/>
      <c r="AZ28" s="267"/>
      <c r="BA28" s="258"/>
      <c r="BB28" s="265"/>
      <c r="BC28" s="267"/>
      <c r="BD28" s="267"/>
      <c r="BE28" s="267"/>
      <c r="BF28" s="267"/>
      <c r="BG28" s="267"/>
      <c r="BH28" s="267"/>
      <c r="BI28" s="267"/>
      <c r="BJ28" s="266"/>
    </row>
    <row r="29" spans="1:62" x14ac:dyDescent="0.25">
      <c r="A29" s="151"/>
      <c r="B29" s="151"/>
      <c r="C29" s="251"/>
      <c r="D29" s="152"/>
      <c r="E29" s="152"/>
      <c r="F29" s="152"/>
      <c r="G29" s="152"/>
      <c r="H29" s="152"/>
      <c r="I29" s="152"/>
      <c r="J29" s="152"/>
      <c r="K29" s="152"/>
      <c r="L29" s="152"/>
      <c r="M29" s="253"/>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257"/>
      <c r="AM29" s="265"/>
      <c r="AN29" s="266"/>
      <c r="AO29" s="258"/>
      <c r="AP29" s="265"/>
      <c r="AQ29" s="267"/>
      <c r="AR29" s="258"/>
      <c r="AS29" s="265"/>
      <c r="AT29" s="267"/>
      <c r="AU29" s="258"/>
      <c r="AV29" s="265"/>
      <c r="AW29" s="267"/>
      <c r="AX29" s="258"/>
      <c r="AY29" s="265"/>
      <c r="AZ29" s="267"/>
      <c r="BA29" s="258"/>
      <c r="BB29" s="265"/>
      <c r="BC29" s="267"/>
      <c r="BD29" s="267"/>
      <c r="BE29" s="267"/>
      <c r="BF29" s="267"/>
      <c r="BG29" s="267"/>
      <c r="BH29" s="267"/>
      <c r="BI29" s="267"/>
      <c r="BJ29" s="266"/>
    </row>
    <row r="30" spans="1:62" x14ac:dyDescent="0.25">
      <c r="A30" s="151"/>
      <c r="B30" s="151"/>
      <c r="C30" s="251"/>
      <c r="D30" s="152"/>
      <c r="E30" s="152"/>
      <c r="F30" s="152"/>
      <c r="G30" s="152"/>
      <c r="H30" s="152"/>
      <c r="I30" s="152"/>
      <c r="J30" s="152"/>
      <c r="K30" s="152"/>
      <c r="L30" s="152"/>
      <c r="M30" s="253"/>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257"/>
      <c r="AM30" s="265"/>
      <c r="AN30" s="266"/>
      <c r="AO30" s="258"/>
      <c r="AP30" s="265"/>
      <c r="AQ30" s="267"/>
      <c r="AR30" s="258"/>
      <c r="AS30" s="265"/>
      <c r="AT30" s="267"/>
      <c r="AU30" s="258"/>
      <c r="AV30" s="265"/>
      <c r="AW30" s="267"/>
      <c r="AX30" s="258"/>
      <c r="AY30" s="265"/>
      <c r="AZ30" s="267"/>
      <c r="BA30" s="258"/>
      <c r="BB30" s="265"/>
      <c r="BC30" s="267"/>
      <c r="BD30" s="267"/>
      <c r="BE30" s="267"/>
      <c r="BF30" s="267"/>
      <c r="BG30" s="267"/>
      <c r="BH30" s="267"/>
      <c r="BI30" s="267"/>
      <c r="BJ30" s="266"/>
    </row>
    <row r="31" spans="1:62" x14ac:dyDescent="0.25">
      <c r="A31" s="151"/>
      <c r="B31" s="151"/>
      <c r="C31" s="251"/>
      <c r="D31" s="152"/>
      <c r="E31" s="152"/>
      <c r="F31" s="152"/>
      <c r="G31" s="152"/>
      <c r="H31" s="152"/>
      <c r="I31" s="152"/>
      <c r="J31" s="152"/>
      <c r="K31" s="152"/>
      <c r="L31" s="152"/>
      <c r="M31" s="253"/>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257"/>
      <c r="AM31" s="265"/>
      <c r="AN31" s="266"/>
      <c r="AO31" s="258"/>
      <c r="AP31" s="265"/>
      <c r="AQ31" s="267"/>
      <c r="AR31" s="258"/>
      <c r="AS31" s="265"/>
      <c r="AT31" s="267"/>
      <c r="AU31" s="258"/>
      <c r="AV31" s="265"/>
      <c r="AW31" s="267"/>
      <c r="AX31" s="258"/>
      <c r="AY31" s="265"/>
      <c r="AZ31" s="267"/>
      <c r="BA31" s="258"/>
      <c r="BB31" s="265"/>
      <c r="BC31" s="267"/>
      <c r="BD31" s="267"/>
      <c r="BE31" s="267"/>
      <c r="BF31" s="267"/>
      <c r="BG31" s="267"/>
      <c r="BH31" s="267"/>
      <c r="BI31" s="267"/>
      <c r="BJ31" s="266"/>
    </row>
    <row r="32" spans="1:62" x14ac:dyDescent="0.25">
      <c r="A32" s="151"/>
      <c r="B32" s="151"/>
      <c r="C32" s="251"/>
      <c r="D32" s="152"/>
      <c r="E32" s="152"/>
      <c r="F32" s="152"/>
      <c r="G32" s="152"/>
      <c r="H32" s="152"/>
      <c r="I32" s="152"/>
      <c r="J32" s="152"/>
      <c r="K32" s="152"/>
      <c r="L32" s="152"/>
      <c r="M32" s="253"/>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257"/>
      <c r="AM32" s="265"/>
      <c r="AN32" s="266"/>
      <c r="AO32" s="258"/>
      <c r="AP32" s="265"/>
      <c r="AQ32" s="267"/>
      <c r="AR32" s="258"/>
      <c r="AS32" s="265"/>
      <c r="AT32" s="267"/>
      <c r="AU32" s="258"/>
      <c r="AV32" s="265"/>
      <c r="AW32" s="267"/>
      <c r="AX32" s="258"/>
      <c r="AY32" s="265"/>
      <c r="AZ32" s="267"/>
      <c r="BA32" s="258"/>
      <c r="BB32" s="265"/>
      <c r="BC32" s="267"/>
      <c r="BD32" s="267"/>
      <c r="BE32" s="267"/>
      <c r="BF32" s="267"/>
      <c r="BG32" s="267"/>
      <c r="BH32" s="267"/>
      <c r="BI32" s="267"/>
      <c r="BJ32" s="266"/>
    </row>
    <row r="33" spans="1:62" x14ac:dyDescent="0.25">
      <c r="A33" s="151"/>
      <c r="B33" s="151"/>
      <c r="C33" s="251"/>
      <c r="D33" s="152"/>
      <c r="E33" s="152"/>
      <c r="F33" s="152"/>
      <c r="G33" s="152"/>
      <c r="H33" s="152"/>
      <c r="I33" s="152"/>
      <c r="J33" s="152"/>
      <c r="K33" s="152"/>
      <c r="L33" s="152"/>
      <c r="M33" s="253"/>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257"/>
      <c r="AM33" s="265"/>
      <c r="AN33" s="266"/>
      <c r="AO33" s="258"/>
      <c r="AP33" s="265"/>
      <c r="AQ33" s="267"/>
      <c r="AR33" s="258"/>
      <c r="AS33" s="265"/>
      <c r="AT33" s="267"/>
      <c r="AU33" s="258"/>
      <c r="AV33" s="265"/>
      <c r="AW33" s="267"/>
      <c r="AX33" s="258"/>
      <c r="AY33" s="265"/>
      <c r="AZ33" s="267"/>
      <c r="BA33" s="258"/>
      <c r="BB33" s="265"/>
      <c r="BC33" s="267"/>
      <c r="BD33" s="267"/>
      <c r="BE33" s="267"/>
      <c r="BF33" s="267"/>
      <c r="BG33" s="267"/>
      <c r="BH33" s="267"/>
      <c r="BI33" s="267"/>
      <c r="BJ33" s="266"/>
    </row>
    <row r="34" spans="1:62" x14ac:dyDescent="0.25">
      <c r="A34" s="151"/>
      <c r="B34" s="151"/>
      <c r="C34" s="251"/>
      <c r="D34" s="152"/>
      <c r="E34" s="152"/>
      <c r="F34" s="152"/>
      <c r="G34" s="152"/>
      <c r="H34" s="152"/>
      <c r="I34" s="152"/>
      <c r="J34" s="152"/>
      <c r="K34" s="152"/>
      <c r="L34" s="152"/>
      <c r="M34" s="253"/>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257"/>
      <c r="AM34" s="265"/>
      <c r="AN34" s="266"/>
      <c r="AO34" s="258"/>
      <c r="AP34" s="265"/>
      <c r="AQ34" s="267"/>
      <c r="AR34" s="258"/>
      <c r="AS34" s="265"/>
      <c r="AT34" s="267"/>
      <c r="AU34" s="258"/>
      <c r="AV34" s="265"/>
      <c r="AW34" s="267"/>
      <c r="AX34" s="258"/>
      <c r="AY34" s="265"/>
      <c r="AZ34" s="267"/>
      <c r="BA34" s="258"/>
      <c r="BB34" s="265"/>
      <c r="BC34" s="267"/>
      <c r="BD34" s="267"/>
      <c r="BE34" s="267"/>
      <c r="BF34" s="267"/>
      <c r="BG34" s="267"/>
      <c r="BH34" s="267"/>
      <c r="BI34" s="267"/>
      <c r="BJ34" s="266"/>
    </row>
    <row r="35" spans="1:62" x14ac:dyDescent="0.25">
      <c r="A35" s="151"/>
      <c r="B35" s="151"/>
      <c r="C35" s="251"/>
      <c r="D35" s="152"/>
      <c r="E35" s="152"/>
      <c r="F35" s="152"/>
      <c r="G35" s="152"/>
      <c r="H35" s="152"/>
      <c r="I35" s="152"/>
      <c r="J35" s="152"/>
      <c r="K35" s="152"/>
      <c r="L35" s="152"/>
      <c r="M35" s="253"/>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257"/>
      <c r="AM35" s="265"/>
      <c r="AN35" s="266"/>
      <c r="AO35" s="258"/>
      <c r="AP35" s="265"/>
      <c r="AQ35" s="267"/>
      <c r="AR35" s="258"/>
      <c r="AS35" s="265"/>
      <c r="AT35" s="267"/>
      <c r="AU35" s="258"/>
      <c r="AV35" s="265"/>
      <c r="AW35" s="267"/>
      <c r="AX35" s="258"/>
      <c r="AY35" s="265"/>
      <c r="AZ35" s="267"/>
      <c r="BA35" s="258"/>
      <c r="BB35" s="265"/>
      <c r="BC35" s="267"/>
      <c r="BD35" s="267"/>
      <c r="BE35" s="267"/>
      <c r="BF35" s="267"/>
      <c r="BG35" s="267"/>
      <c r="BH35" s="267"/>
      <c r="BI35" s="267"/>
      <c r="BJ35" s="266"/>
    </row>
    <row r="36" spans="1:62" x14ac:dyDescent="0.25">
      <c r="A36" s="151"/>
      <c r="B36" s="151"/>
      <c r="C36" s="251"/>
      <c r="D36" s="152"/>
      <c r="E36" s="152"/>
      <c r="F36" s="152"/>
      <c r="G36" s="152"/>
      <c r="H36" s="152"/>
      <c r="I36" s="152"/>
      <c r="J36" s="152"/>
      <c r="K36" s="152"/>
      <c r="L36" s="152"/>
      <c r="M36" s="253"/>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257"/>
      <c r="AM36" s="265"/>
      <c r="AN36" s="266"/>
      <c r="AO36" s="258"/>
      <c r="AP36" s="265"/>
      <c r="AQ36" s="267"/>
      <c r="AR36" s="258"/>
      <c r="AS36" s="265"/>
      <c r="AT36" s="267"/>
      <c r="AU36" s="258"/>
      <c r="AV36" s="265"/>
      <c r="AW36" s="267"/>
      <c r="AX36" s="258"/>
      <c r="AY36" s="265"/>
      <c r="AZ36" s="267"/>
      <c r="BA36" s="258"/>
      <c r="BB36" s="265"/>
      <c r="BC36" s="267"/>
      <c r="BD36" s="267"/>
      <c r="BE36" s="267"/>
      <c r="BF36" s="267"/>
      <c r="BG36" s="267"/>
      <c r="BH36" s="267"/>
      <c r="BI36" s="267"/>
      <c r="BJ36" s="266"/>
    </row>
    <row r="37" spans="1:62" x14ac:dyDescent="0.25">
      <c r="A37" s="151"/>
      <c r="B37" s="151"/>
      <c r="C37" s="251"/>
      <c r="D37" s="152"/>
      <c r="E37" s="152"/>
      <c r="F37" s="152"/>
      <c r="G37" s="152"/>
      <c r="H37" s="152"/>
      <c r="I37" s="152"/>
      <c r="J37" s="152"/>
      <c r="K37" s="152"/>
      <c r="L37" s="152"/>
      <c r="M37" s="253"/>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257"/>
      <c r="AM37" s="265"/>
      <c r="AN37" s="266"/>
      <c r="AO37" s="258"/>
      <c r="AP37" s="265"/>
      <c r="AQ37" s="267"/>
      <c r="AR37" s="258"/>
      <c r="AS37" s="265"/>
      <c r="AT37" s="267"/>
      <c r="AU37" s="258"/>
      <c r="AV37" s="265"/>
      <c r="AW37" s="267"/>
      <c r="AX37" s="258"/>
      <c r="AY37" s="265"/>
      <c r="AZ37" s="267"/>
      <c r="BA37" s="258"/>
      <c r="BB37" s="265"/>
      <c r="BC37" s="267"/>
      <c r="BD37" s="267"/>
      <c r="BE37" s="267"/>
      <c r="BF37" s="267"/>
      <c r="BG37" s="267"/>
      <c r="BH37" s="267"/>
      <c r="BI37" s="267"/>
      <c r="BJ37" s="266"/>
    </row>
    <row r="38" spans="1:62" x14ac:dyDescent="0.25">
      <c r="A38" s="151"/>
      <c r="B38" s="151"/>
      <c r="C38" s="251"/>
      <c r="D38" s="152"/>
      <c r="E38" s="152"/>
      <c r="F38" s="152"/>
      <c r="G38" s="152"/>
      <c r="H38" s="152"/>
      <c r="I38" s="152"/>
      <c r="J38" s="152"/>
      <c r="K38" s="152"/>
      <c r="L38" s="152"/>
      <c r="M38" s="253"/>
      <c r="N38" s="152"/>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257"/>
      <c r="AM38" s="265"/>
      <c r="AN38" s="266"/>
      <c r="AO38" s="258"/>
      <c r="AP38" s="265"/>
      <c r="AQ38" s="267"/>
      <c r="AR38" s="258"/>
      <c r="AS38" s="265"/>
      <c r="AT38" s="267"/>
      <c r="AU38" s="258"/>
      <c r="AV38" s="265"/>
      <c r="AW38" s="267"/>
      <c r="AX38" s="258"/>
      <c r="AY38" s="265"/>
      <c r="AZ38" s="267"/>
      <c r="BA38" s="258"/>
      <c r="BB38" s="265"/>
      <c r="BC38" s="267"/>
      <c r="BD38" s="267"/>
      <c r="BE38" s="267"/>
      <c r="BF38" s="267"/>
      <c r="BG38" s="267"/>
      <c r="BH38" s="267"/>
      <c r="BI38" s="267"/>
      <c r="BJ38" s="266"/>
    </row>
    <row r="39" spans="1:62" x14ac:dyDescent="0.25">
      <c r="A39" s="151"/>
      <c r="B39" s="151"/>
      <c r="C39" s="251"/>
      <c r="D39" s="152"/>
      <c r="E39" s="152"/>
      <c r="F39" s="152"/>
      <c r="G39" s="152"/>
      <c r="H39" s="152"/>
      <c r="I39" s="152"/>
      <c r="J39" s="152"/>
      <c r="K39" s="152"/>
      <c r="L39" s="152"/>
      <c r="M39" s="253"/>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257"/>
      <c r="AM39" s="265"/>
      <c r="AN39" s="266"/>
      <c r="AO39" s="258"/>
      <c r="AP39" s="265"/>
      <c r="AQ39" s="267"/>
      <c r="AR39" s="258"/>
      <c r="AS39" s="265"/>
      <c r="AT39" s="267"/>
      <c r="AU39" s="258"/>
      <c r="AV39" s="265"/>
      <c r="AW39" s="267"/>
      <c r="AX39" s="258"/>
      <c r="AY39" s="265"/>
      <c r="AZ39" s="267"/>
      <c r="BA39" s="258"/>
      <c r="BB39" s="265"/>
      <c r="BC39" s="267"/>
      <c r="BD39" s="267"/>
      <c r="BE39" s="267"/>
      <c r="BF39" s="267"/>
      <c r="BG39" s="267"/>
      <c r="BH39" s="267"/>
      <c r="BI39" s="267"/>
      <c r="BJ39" s="266"/>
    </row>
    <row r="40" spans="1:62" x14ac:dyDescent="0.25">
      <c r="A40" s="151"/>
      <c r="B40" s="151"/>
      <c r="C40" s="251"/>
      <c r="D40" s="152"/>
      <c r="E40" s="152"/>
      <c r="F40" s="152"/>
      <c r="G40" s="152"/>
      <c r="H40" s="152"/>
      <c r="I40" s="152"/>
      <c r="J40" s="152"/>
      <c r="K40" s="152"/>
      <c r="L40" s="152"/>
      <c r="M40" s="253"/>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257"/>
      <c r="AM40" s="265"/>
      <c r="AN40" s="266"/>
      <c r="AO40" s="258"/>
      <c r="AP40" s="265"/>
      <c r="AQ40" s="267"/>
      <c r="AR40" s="258"/>
      <c r="AS40" s="265"/>
      <c r="AT40" s="267"/>
      <c r="AU40" s="258"/>
      <c r="AV40" s="265"/>
      <c r="AW40" s="267"/>
      <c r="AX40" s="258"/>
      <c r="AY40" s="265"/>
      <c r="AZ40" s="267"/>
      <c r="BA40" s="258"/>
      <c r="BB40" s="265"/>
      <c r="BC40" s="267"/>
      <c r="BD40" s="267"/>
      <c r="BE40" s="267"/>
      <c r="BF40" s="267"/>
      <c r="BG40" s="267"/>
      <c r="BH40" s="267"/>
      <c r="BI40" s="267"/>
      <c r="BJ40" s="266"/>
    </row>
    <row r="41" spans="1:62" x14ac:dyDescent="0.25">
      <c r="A41" s="151"/>
      <c r="B41" s="151"/>
      <c r="C41" s="251"/>
      <c r="D41" s="152"/>
      <c r="E41" s="152"/>
      <c r="F41" s="152"/>
      <c r="G41" s="152"/>
      <c r="H41" s="152"/>
      <c r="I41" s="152"/>
      <c r="J41" s="152"/>
      <c r="K41" s="152"/>
      <c r="L41" s="152"/>
      <c r="M41" s="253"/>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257"/>
      <c r="AM41" s="265"/>
      <c r="AN41" s="266"/>
      <c r="AO41" s="258"/>
      <c r="AP41" s="265"/>
      <c r="AQ41" s="267"/>
      <c r="AR41" s="258"/>
      <c r="AS41" s="265"/>
      <c r="AT41" s="267"/>
      <c r="AU41" s="258"/>
      <c r="AV41" s="265"/>
      <c r="AW41" s="267"/>
      <c r="AX41" s="258"/>
      <c r="AY41" s="265"/>
      <c r="AZ41" s="267"/>
      <c r="BA41" s="258"/>
      <c r="BB41" s="265"/>
      <c r="BC41" s="267"/>
      <c r="BD41" s="267"/>
      <c r="BE41" s="267"/>
      <c r="BF41" s="267"/>
      <c r="BG41" s="267"/>
      <c r="BH41" s="267"/>
      <c r="BI41" s="267"/>
      <c r="BJ41" s="266"/>
    </row>
    <row r="42" spans="1:62" x14ac:dyDescent="0.25">
      <c r="A42" s="151"/>
      <c r="B42" s="151"/>
      <c r="C42" s="251"/>
      <c r="D42" s="152"/>
      <c r="E42" s="152"/>
      <c r="F42" s="152"/>
      <c r="G42" s="152"/>
      <c r="H42" s="152"/>
      <c r="I42" s="152"/>
      <c r="J42" s="152"/>
      <c r="K42" s="152"/>
      <c r="L42" s="152"/>
      <c r="M42" s="253"/>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2"/>
      <c r="AL42" s="257"/>
      <c r="AM42" s="265"/>
      <c r="AN42" s="266"/>
      <c r="AO42" s="258"/>
      <c r="AP42" s="265"/>
      <c r="AQ42" s="267"/>
      <c r="AR42" s="258"/>
      <c r="AS42" s="265"/>
      <c r="AT42" s="267"/>
      <c r="AU42" s="258"/>
      <c r="AV42" s="265"/>
      <c r="AW42" s="267"/>
      <c r="AX42" s="258"/>
      <c r="AY42" s="265"/>
      <c r="AZ42" s="267"/>
      <c r="BA42" s="258"/>
      <c r="BB42" s="265"/>
      <c r="BC42" s="267"/>
      <c r="BD42" s="267"/>
      <c r="BE42" s="267"/>
      <c r="BF42" s="267"/>
      <c r="BG42" s="267"/>
      <c r="BH42" s="267"/>
      <c r="BI42" s="267"/>
      <c r="BJ42" s="266"/>
    </row>
    <row r="43" spans="1:62" x14ac:dyDescent="0.25">
      <c r="A43" s="151"/>
      <c r="B43" s="151"/>
      <c r="C43" s="251"/>
      <c r="D43" s="152"/>
      <c r="E43" s="152"/>
      <c r="F43" s="152"/>
      <c r="G43" s="152"/>
      <c r="H43" s="152"/>
      <c r="I43" s="152"/>
      <c r="J43" s="152"/>
      <c r="K43" s="152"/>
      <c r="L43" s="152"/>
      <c r="M43" s="253"/>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257"/>
      <c r="AM43" s="265"/>
      <c r="AN43" s="266"/>
      <c r="AO43" s="258"/>
      <c r="AP43" s="265"/>
      <c r="AQ43" s="267"/>
      <c r="AR43" s="258"/>
      <c r="AS43" s="265"/>
      <c r="AT43" s="267"/>
      <c r="AU43" s="258"/>
      <c r="AV43" s="265"/>
      <c r="AW43" s="267"/>
      <c r="AX43" s="258"/>
      <c r="AY43" s="265"/>
      <c r="AZ43" s="267"/>
      <c r="BA43" s="258"/>
      <c r="BB43" s="265"/>
      <c r="BC43" s="267"/>
      <c r="BD43" s="267"/>
      <c r="BE43" s="267"/>
      <c r="BF43" s="267"/>
      <c r="BG43" s="267"/>
      <c r="BH43" s="267"/>
      <c r="BI43" s="267"/>
      <c r="BJ43" s="266"/>
    </row>
    <row r="44" spans="1:62" x14ac:dyDescent="0.25">
      <c r="A44" s="151"/>
      <c r="B44" s="151"/>
      <c r="C44" s="251"/>
      <c r="D44" s="152"/>
      <c r="E44" s="152"/>
      <c r="F44" s="152"/>
      <c r="G44" s="152"/>
      <c r="H44" s="152"/>
      <c r="I44" s="152"/>
      <c r="J44" s="152"/>
      <c r="K44" s="152"/>
      <c r="L44" s="152"/>
      <c r="M44" s="253"/>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257"/>
      <c r="AM44" s="265"/>
      <c r="AN44" s="266"/>
      <c r="AO44" s="258"/>
      <c r="AP44" s="265"/>
      <c r="AQ44" s="267"/>
      <c r="AR44" s="258"/>
      <c r="AS44" s="265"/>
      <c r="AT44" s="267"/>
      <c r="AU44" s="258"/>
      <c r="AV44" s="265"/>
      <c r="AW44" s="267"/>
      <c r="AX44" s="258"/>
      <c r="AY44" s="265"/>
      <c r="AZ44" s="267"/>
      <c r="BA44" s="258"/>
      <c r="BB44" s="265"/>
      <c r="BC44" s="267"/>
      <c r="BD44" s="267"/>
      <c r="BE44" s="267"/>
      <c r="BF44" s="267"/>
      <c r="BG44" s="267"/>
      <c r="BH44" s="267"/>
      <c r="BI44" s="267"/>
      <c r="BJ44" s="266"/>
    </row>
    <row r="45" spans="1:62" x14ac:dyDescent="0.25">
      <c r="A45" s="151"/>
      <c r="B45" s="151"/>
      <c r="C45" s="251"/>
      <c r="D45" s="152"/>
      <c r="E45" s="152"/>
      <c r="F45" s="152"/>
      <c r="G45" s="152"/>
      <c r="H45" s="152"/>
      <c r="I45" s="152"/>
      <c r="J45" s="152"/>
      <c r="K45" s="152"/>
      <c r="L45" s="152"/>
      <c r="M45" s="253"/>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257"/>
      <c r="AM45" s="265"/>
      <c r="AN45" s="266"/>
      <c r="AO45" s="258"/>
      <c r="AP45" s="265"/>
      <c r="AQ45" s="267"/>
      <c r="AR45" s="258"/>
      <c r="AS45" s="265"/>
      <c r="AT45" s="267"/>
      <c r="AU45" s="258"/>
      <c r="AV45" s="265"/>
      <c r="AW45" s="267"/>
      <c r="AX45" s="258"/>
      <c r="AY45" s="265"/>
      <c r="AZ45" s="267"/>
      <c r="BA45" s="258"/>
      <c r="BB45" s="265"/>
      <c r="BC45" s="267"/>
      <c r="BD45" s="267"/>
      <c r="BE45" s="267"/>
      <c r="BF45" s="267"/>
      <c r="BG45" s="267"/>
      <c r="BH45" s="267"/>
      <c r="BI45" s="267"/>
      <c r="BJ45" s="266"/>
    </row>
    <row r="46" spans="1:62" x14ac:dyDescent="0.25">
      <c r="A46" s="151"/>
      <c r="B46" s="151"/>
      <c r="C46" s="251"/>
      <c r="D46" s="152"/>
      <c r="E46" s="152"/>
      <c r="F46" s="152"/>
      <c r="G46" s="152"/>
      <c r="H46" s="152"/>
      <c r="I46" s="152"/>
      <c r="J46" s="152"/>
      <c r="K46" s="152"/>
      <c r="L46" s="152"/>
      <c r="M46" s="253"/>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257"/>
      <c r="AM46" s="265"/>
      <c r="AN46" s="266"/>
      <c r="AO46" s="258"/>
      <c r="AP46" s="265"/>
      <c r="AQ46" s="267"/>
      <c r="AR46" s="258"/>
      <c r="AS46" s="265"/>
      <c r="AT46" s="267"/>
      <c r="AU46" s="258"/>
      <c r="AV46" s="265"/>
      <c r="AW46" s="267"/>
      <c r="AX46" s="258"/>
      <c r="AY46" s="265"/>
      <c r="AZ46" s="267"/>
      <c r="BA46" s="258"/>
      <c r="BB46" s="265"/>
      <c r="BC46" s="267"/>
      <c r="BD46" s="267"/>
      <c r="BE46" s="267"/>
      <c r="BF46" s="267"/>
      <c r="BG46" s="267"/>
      <c r="BH46" s="267"/>
      <c r="BI46" s="267"/>
      <c r="BJ46" s="266"/>
    </row>
    <row r="47" spans="1:62" x14ac:dyDescent="0.25">
      <c r="A47" s="151"/>
      <c r="B47" s="151"/>
      <c r="C47" s="251"/>
      <c r="D47" s="152"/>
      <c r="E47" s="152"/>
      <c r="F47" s="152"/>
      <c r="G47" s="152"/>
      <c r="H47" s="152"/>
      <c r="I47" s="152"/>
      <c r="J47" s="152"/>
      <c r="K47" s="152"/>
      <c r="L47" s="152"/>
      <c r="M47" s="253"/>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257"/>
      <c r="AM47" s="265"/>
      <c r="AN47" s="266"/>
      <c r="AO47" s="258"/>
      <c r="AP47" s="265"/>
      <c r="AQ47" s="267"/>
      <c r="AR47" s="258"/>
      <c r="AS47" s="265"/>
      <c r="AT47" s="267"/>
      <c r="AU47" s="258"/>
      <c r="AV47" s="265"/>
      <c r="AW47" s="267"/>
      <c r="AX47" s="258"/>
      <c r="AY47" s="265"/>
      <c r="AZ47" s="267"/>
      <c r="BA47" s="258"/>
      <c r="BB47" s="265"/>
      <c r="BC47" s="267"/>
      <c r="BD47" s="267"/>
      <c r="BE47" s="267"/>
      <c r="BF47" s="267"/>
      <c r="BG47" s="267"/>
      <c r="BH47" s="267"/>
      <c r="BI47" s="267"/>
      <c r="BJ47" s="266"/>
    </row>
    <row r="48" spans="1:62" x14ac:dyDescent="0.25">
      <c r="A48" s="151"/>
      <c r="B48" s="151"/>
      <c r="C48" s="251"/>
      <c r="D48" s="152"/>
      <c r="E48" s="152"/>
      <c r="F48" s="152"/>
      <c r="G48" s="152"/>
      <c r="H48" s="152"/>
      <c r="I48" s="152"/>
      <c r="J48" s="152"/>
      <c r="K48" s="152"/>
      <c r="L48" s="152"/>
      <c r="M48" s="253"/>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257"/>
      <c r="AM48" s="265"/>
      <c r="AN48" s="266"/>
      <c r="AO48" s="258"/>
      <c r="AP48" s="265"/>
      <c r="AQ48" s="267"/>
      <c r="AR48" s="258"/>
      <c r="AS48" s="265"/>
      <c r="AT48" s="267"/>
      <c r="AU48" s="258"/>
      <c r="AV48" s="265"/>
      <c r="AW48" s="267"/>
      <c r="AX48" s="258"/>
      <c r="AY48" s="265"/>
      <c r="AZ48" s="267"/>
      <c r="BA48" s="258"/>
      <c r="BB48" s="265"/>
      <c r="BC48" s="267"/>
      <c r="BD48" s="267"/>
      <c r="BE48" s="267"/>
      <c r="BF48" s="267"/>
      <c r="BG48" s="267"/>
      <c r="BH48" s="267"/>
      <c r="BI48" s="267"/>
      <c r="BJ48" s="266"/>
    </row>
    <row r="49" spans="1:62" x14ac:dyDescent="0.25">
      <c r="A49" s="151"/>
      <c r="B49" s="151"/>
      <c r="C49" s="251"/>
      <c r="D49" s="152"/>
      <c r="E49" s="152"/>
      <c r="F49" s="152"/>
      <c r="G49" s="152"/>
      <c r="H49" s="152"/>
      <c r="I49" s="152"/>
      <c r="J49" s="152"/>
      <c r="K49" s="152"/>
      <c r="L49" s="152"/>
      <c r="M49" s="253"/>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257"/>
      <c r="AM49" s="265"/>
      <c r="AN49" s="266"/>
      <c r="AO49" s="258"/>
      <c r="AP49" s="265"/>
      <c r="AQ49" s="267"/>
      <c r="AR49" s="258"/>
      <c r="AS49" s="265"/>
      <c r="AT49" s="267"/>
      <c r="AU49" s="258"/>
      <c r="AV49" s="265"/>
      <c r="AW49" s="267"/>
      <c r="AX49" s="258"/>
      <c r="AY49" s="265"/>
      <c r="AZ49" s="267"/>
      <c r="BA49" s="258"/>
      <c r="BB49" s="265"/>
      <c r="BC49" s="267"/>
      <c r="BD49" s="267"/>
      <c r="BE49" s="267"/>
      <c r="BF49" s="267"/>
      <c r="BG49" s="267"/>
      <c r="BH49" s="267"/>
      <c r="BI49" s="267"/>
      <c r="BJ49" s="266"/>
    </row>
    <row r="50" spans="1:62" x14ac:dyDescent="0.25">
      <c r="A50" s="151"/>
      <c r="B50" s="151"/>
      <c r="C50" s="251"/>
      <c r="D50" s="152"/>
      <c r="E50" s="152"/>
      <c r="F50" s="152"/>
      <c r="G50" s="152"/>
      <c r="H50" s="152"/>
      <c r="I50" s="152"/>
      <c r="J50" s="152"/>
      <c r="K50" s="152"/>
      <c r="L50" s="152"/>
      <c r="M50" s="253"/>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257"/>
      <c r="AM50" s="265"/>
      <c r="AN50" s="266"/>
      <c r="AO50" s="258"/>
      <c r="AP50" s="265"/>
      <c r="AQ50" s="267"/>
      <c r="AR50" s="258"/>
      <c r="AS50" s="265"/>
      <c r="AT50" s="267"/>
      <c r="AU50" s="258"/>
      <c r="AV50" s="265"/>
      <c r="AW50" s="267"/>
      <c r="AX50" s="258"/>
      <c r="AY50" s="265"/>
      <c r="AZ50" s="267"/>
      <c r="BA50" s="258"/>
      <c r="BB50" s="265"/>
      <c r="BC50" s="267"/>
      <c r="BD50" s="267"/>
      <c r="BE50" s="267"/>
      <c r="BF50" s="267"/>
      <c r="BG50" s="267"/>
      <c r="BH50" s="267"/>
      <c r="BI50" s="267"/>
      <c r="BJ50" s="266"/>
    </row>
    <row r="51" spans="1:62" x14ac:dyDescent="0.25">
      <c r="A51" s="151"/>
      <c r="B51" s="151"/>
      <c r="C51" s="251"/>
      <c r="D51" s="152"/>
      <c r="E51" s="152"/>
      <c r="F51" s="152"/>
      <c r="G51" s="152"/>
      <c r="H51" s="152"/>
      <c r="I51" s="152"/>
      <c r="J51" s="152"/>
      <c r="K51" s="152"/>
      <c r="L51" s="152"/>
      <c r="M51" s="253"/>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257"/>
      <c r="AM51" s="265"/>
      <c r="AN51" s="266"/>
      <c r="AO51" s="258"/>
      <c r="AP51" s="265"/>
      <c r="AQ51" s="267"/>
      <c r="AR51" s="258"/>
      <c r="AS51" s="265"/>
      <c r="AT51" s="267"/>
      <c r="AU51" s="258"/>
      <c r="AV51" s="265"/>
      <c r="AW51" s="267"/>
      <c r="AX51" s="258"/>
      <c r="AY51" s="265"/>
      <c r="AZ51" s="267"/>
      <c r="BA51" s="258"/>
      <c r="BB51" s="265"/>
      <c r="BC51" s="267"/>
      <c r="BD51" s="267"/>
      <c r="BE51" s="267"/>
      <c r="BF51" s="267"/>
      <c r="BG51" s="267"/>
      <c r="BH51" s="267"/>
      <c r="BI51" s="267"/>
      <c r="BJ51" s="266"/>
    </row>
    <row r="52" spans="1:62" x14ac:dyDescent="0.25">
      <c r="A52" s="151"/>
      <c r="B52" s="151"/>
      <c r="C52" s="251"/>
      <c r="D52" s="152"/>
      <c r="E52" s="152"/>
      <c r="F52" s="152"/>
      <c r="G52" s="152"/>
      <c r="H52" s="152"/>
      <c r="I52" s="152"/>
      <c r="J52" s="152"/>
      <c r="K52" s="152"/>
      <c r="L52" s="152"/>
      <c r="M52" s="253"/>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257"/>
      <c r="AM52" s="265"/>
      <c r="AN52" s="266"/>
      <c r="AO52" s="258"/>
      <c r="AP52" s="265"/>
      <c r="AQ52" s="267"/>
      <c r="AR52" s="258"/>
      <c r="AS52" s="265"/>
      <c r="AT52" s="267"/>
      <c r="AU52" s="258"/>
      <c r="AV52" s="265"/>
      <c r="AW52" s="267"/>
      <c r="AX52" s="258"/>
      <c r="AY52" s="265"/>
      <c r="AZ52" s="267"/>
      <c r="BA52" s="258"/>
      <c r="BB52" s="265"/>
      <c r="BC52" s="267"/>
      <c r="BD52" s="267"/>
      <c r="BE52" s="267"/>
      <c r="BF52" s="267"/>
      <c r="BG52" s="267"/>
      <c r="BH52" s="267"/>
      <c r="BI52" s="267"/>
      <c r="BJ52" s="266"/>
    </row>
    <row r="53" spans="1:62" x14ac:dyDescent="0.25">
      <c r="A53" s="151"/>
      <c r="B53" s="151"/>
      <c r="C53" s="251"/>
      <c r="D53" s="152"/>
      <c r="E53" s="152"/>
      <c r="F53" s="152"/>
      <c r="G53" s="152"/>
      <c r="H53" s="152"/>
      <c r="I53" s="152"/>
      <c r="J53" s="152"/>
      <c r="K53" s="152"/>
      <c r="L53" s="152"/>
      <c r="M53" s="253"/>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257"/>
      <c r="AM53" s="265"/>
      <c r="AN53" s="266"/>
      <c r="AO53" s="258"/>
      <c r="AP53" s="265"/>
      <c r="AQ53" s="267"/>
      <c r="AR53" s="258"/>
      <c r="AS53" s="265"/>
      <c r="AT53" s="267"/>
      <c r="AU53" s="258"/>
      <c r="AV53" s="265"/>
      <c r="AW53" s="267"/>
      <c r="AX53" s="258"/>
      <c r="AY53" s="265"/>
      <c r="AZ53" s="267"/>
      <c r="BA53" s="258"/>
      <c r="BB53" s="265"/>
      <c r="BC53" s="267"/>
      <c r="BD53" s="267"/>
      <c r="BE53" s="267"/>
      <c r="BF53" s="267"/>
      <c r="BG53" s="267"/>
      <c r="BH53" s="267"/>
      <c r="BI53" s="267"/>
      <c r="BJ53" s="266"/>
    </row>
    <row r="54" spans="1:62" x14ac:dyDescent="0.25">
      <c r="A54" s="151"/>
      <c r="B54" s="151"/>
      <c r="C54" s="251"/>
      <c r="D54" s="152"/>
      <c r="E54" s="152"/>
      <c r="F54" s="152"/>
      <c r="G54" s="152"/>
      <c r="H54" s="152"/>
      <c r="I54" s="152"/>
      <c r="J54" s="152"/>
      <c r="K54" s="152"/>
      <c r="L54" s="152"/>
      <c r="M54" s="253"/>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257"/>
      <c r="AM54" s="265"/>
      <c r="AN54" s="266"/>
      <c r="AO54" s="258"/>
      <c r="AP54" s="265"/>
      <c r="AQ54" s="267"/>
      <c r="AR54" s="258"/>
      <c r="AS54" s="265"/>
      <c r="AT54" s="267"/>
      <c r="AU54" s="258"/>
      <c r="AV54" s="265"/>
      <c r="AW54" s="267"/>
      <c r="AX54" s="258"/>
      <c r="AY54" s="265"/>
      <c r="AZ54" s="267"/>
      <c r="BA54" s="258"/>
      <c r="BB54" s="265"/>
      <c r="BC54" s="267"/>
      <c r="BD54" s="267"/>
      <c r="BE54" s="267"/>
      <c r="BF54" s="267"/>
      <c r="BG54" s="267"/>
      <c r="BH54" s="267"/>
      <c r="BI54" s="267"/>
      <c r="BJ54" s="266"/>
    </row>
    <row r="55" spans="1:62" x14ac:dyDescent="0.25">
      <c r="A55" s="151"/>
      <c r="B55" s="151"/>
      <c r="C55" s="251"/>
      <c r="D55" s="152"/>
      <c r="E55" s="152"/>
      <c r="F55" s="152"/>
      <c r="G55" s="152"/>
      <c r="H55" s="152"/>
      <c r="I55" s="152"/>
      <c r="J55" s="152"/>
      <c r="K55" s="152"/>
      <c r="L55" s="152"/>
      <c r="M55" s="253"/>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257"/>
      <c r="AM55" s="265"/>
      <c r="AN55" s="266"/>
      <c r="AO55" s="258"/>
      <c r="AP55" s="265"/>
      <c r="AQ55" s="267"/>
      <c r="AR55" s="258"/>
      <c r="AS55" s="265"/>
      <c r="AT55" s="267"/>
      <c r="AU55" s="258"/>
      <c r="AV55" s="265"/>
      <c r="AW55" s="267"/>
      <c r="AX55" s="258"/>
      <c r="AY55" s="265"/>
      <c r="AZ55" s="267"/>
      <c r="BA55" s="258"/>
      <c r="BB55" s="265"/>
      <c r="BC55" s="267"/>
      <c r="BD55" s="267"/>
      <c r="BE55" s="267"/>
      <c r="BF55" s="267"/>
      <c r="BG55" s="267"/>
      <c r="BH55" s="267"/>
      <c r="BI55" s="267"/>
      <c r="BJ55" s="266"/>
    </row>
    <row r="56" spans="1:62" x14ac:dyDescent="0.25">
      <c r="A56" s="151"/>
      <c r="B56" s="151"/>
      <c r="C56" s="251"/>
      <c r="D56" s="152"/>
      <c r="E56" s="152"/>
      <c r="F56" s="152"/>
      <c r="G56" s="152"/>
      <c r="H56" s="152"/>
      <c r="I56" s="152"/>
      <c r="J56" s="152"/>
      <c r="K56" s="152"/>
      <c r="L56" s="152"/>
      <c r="M56" s="253"/>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257"/>
      <c r="AM56" s="265"/>
      <c r="AN56" s="266"/>
      <c r="AO56" s="258"/>
      <c r="AP56" s="265"/>
      <c r="AQ56" s="267"/>
      <c r="AR56" s="258"/>
      <c r="AS56" s="265"/>
      <c r="AT56" s="267"/>
      <c r="AU56" s="258"/>
      <c r="AV56" s="265"/>
      <c r="AW56" s="267"/>
      <c r="AX56" s="258"/>
      <c r="AY56" s="265"/>
      <c r="AZ56" s="267"/>
      <c r="BA56" s="258"/>
      <c r="BB56" s="265"/>
      <c r="BC56" s="267"/>
      <c r="BD56" s="267"/>
      <c r="BE56" s="267"/>
      <c r="BF56" s="267"/>
      <c r="BG56" s="267"/>
      <c r="BH56" s="267"/>
      <c r="BI56" s="267"/>
      <c r="BJ56" s="266"/>
    </row>
    <row r="57" spans="1:62" x14ac:dyDescent="0.25">
      <c r="A57" s="151"/>
      <c r="B57" s="151"/>
      <c r="C57" s="251"/>
      <c r="D57" s="152"/>
      <c r="E57" s="152"/>
      <c r="F57" s="152"/>
      <c r="G57" s="152"/>
      <c r="H57" s="152"/>
      <c r="I57" s="152"/>
      <c r="J57" s="152"/>
      <c r="K57" s="152"/>
      <c r="L57" s="152"/>
      <c r="M57" s="253"/>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257"/>
      <c r="AM57" s="265"/>
      <c r="AN57" s="266"/>
      <c r="AO57" s="258"/>
      <c r="AP57" s="265"/>
      <c r="AQ57" s="267"/>
      <c r="AR57" s="258"/>
      <c r="AS57" s="265"/>
      <c r="AT57" s="267"/>
      <c r="AU57" s="258"/>
      <c r="AV57" s="265"/>
      <c r="AW57" s="267"/>
      <c r="AX57" s="258"/>
      <c r="AY57" s="265"/>
      <c r="AZ57" s="267"/>
      <c r="BA57" s="258"/>
      <c r="BB57" s="265"/>
      <c r="BC57" s="267"/>
      <c r="BD57" s="267"/>
      <c r="BE57" s="267"/>
      <c r="BF57" s="267"/>
      <c r="BG57" s="267"/>
      <c r="BH57" s="267"/>
      <c r="BI57" s="267"/>
      <c r="BJ57" s="266"/>
    </row>
    <row r="58" spans="1:62" x14ac:dyDescent="0.25">
      <c r="A58" s="151"/>
      <c r="B58" s="151"/>
      <c r="C58" s="251"/>
      <c r="D58" s="152"/>
      <c r="E58" s="152"/>
      <c r="F58" s="152"/>
      <c r="G58" s="152"/>
      <c r="H58" s="152"/>
      <c r="I58" s="152"/>
      <c r="J58" s="152"/>
      <c r="K58" s="152"/>
      <c r="L58" s="152"/>
      <c r="M58" s="253"/>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257"/>
      <c r="AM58" s="265"/>
      <c r="AN58" s="266"/>
      <c r="AO58" s="258"/>
      <c r="AP58" s="265"/>
      <c r="AQ58" s="267"/>
      <c r="AR58" s="258"/>
      <c r="AS58" s="265"/>
      <c r="AT58" s="267"/>
      <c r="AU58" s="258"/>
      <c r="AV58" s="265"/>
      <c r="AW58" s="267"/>
      <c r="AX58" s="258"/>
      <c r="AY58" s="265"/>
      <c r="AZ58" s="267"/>
      <c r="BA58" s="258"/>
      <c r="BB58" s="265"/>
      <c r="BC58" s="267"/>
      <c r="BD58" s="267"/>
      <c r="BE58" s="267"/>
      <c r="BF58" s="267"/>
      <c r="BG58" s="267"/>
      <c r="BH58" s="267"/>
      <c r="BI58" s="267"/>
      <c r="BJ58" s="266"/>
    </row>
    <row r="59" spans="1:62" x14ac:dyDescent="0.25">
      <c r="A59" s="151"/>
      <c r="B59" s="151"/>
      <c r="C59" s="251"/>
      <c r="D59" s="152"/>
      <c r="E59" s="152"/>
      <c r="F59" s="152"/>
      <c r="G59" s="152"/>
      <c r="H59" s="152"/>
      <c r="I59" s="152"/>
      <c r="J59" s="152"/>
      <c r="K59" s="152"/>
      <c r="L59" s="152"/>
      <c r="M59" s="253"/>
      <c r="N59" s="152"/>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c r="AL59" s="257"/>
      <c r="AM59" s="265"/>
      <c r="AN59" s="266"/>
      <c r="AO59" s="258"/>
      <c r="AP59" s="265"/>
      <c r="AQ59" s="267"/>
      <c r="AR59" s="258"/>
      <c r="AS59" s="265"/>
      <c r="AT59" s="267"/>
      <c r="AU59" s="258"/>
      <c r="AV59" s="265"/>
      <c r="AW59" s="267"/>
      <c r="AX59" s="258"/>
      <c r="AY59" s="265"/>
      <c r="AZ59" s="267"/>
      <c r="BA59" s="258"/>
      <c r="BB59" s="265"/>
      <c r="BC59" s="267"/>
      <c r="BD59" s="267"/>
      <c r="BE59" s="267"/>
      <c r="BF59" s="267"/>
      <c r="BG59" s="267"/>
      <c r="BH59" s="267"/>
      <c r="BI59" s="267"/>
      <c r="BJ59" s="266"/>
    </row>
    <row r="60" spans="1:62" x14ac:dyDescent="0.25">
      <c r="A60" s="151"/>
      <c r="B60" s="151"/>
      <c r="C60" s="251"/>
      <c r="D60" s="152"/>
      <c r="E60" s="152"/>
      <c r="F60" s="152"/>
      <c r="G60" s="152"/>
      <c r="H60" s="152"/>
      <c r="I60" s="152"/>
      <c r="J60" s="152"/>
      <c r="K60" s="152"/>
      <c r="L60" s="152"/>
      <c r="M60" s="253"/>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257"/>
      <c r="AM60" s="265"/>
      <c r="AN60" s="266"/>
      <c r="AO60" s="258"/>
      <c r="AP60" s="265"/>
      <c r="AQ60" s="267"/>
      <c r="AR60" s="258"/>
      <c r="AS60" s="265"/>
      <c r="AT60" s="267"/>
      <c r="AU60" s="258"/>
      <c r="AV60" s="265"/>
      <c r="AW60" s="267"/>
      <c r="AX60" s="258"/>
      <c r="AY60" s="265"/>
      <c r="AZ60" s="267"/>
      <c r="BA60" s="258"/>
      <c r="BB60" s="265"/>
      <c r="BC60" s="267"/>
      <c r="BD60" s="267"/>
      <c r="BE60" s="267"/>
      <c r="BF60" s="267"/>
      <c r="BG60" s="267"/>
      <c r="BH60" s="267"/>
      <c r="BI60" s="267"/>
      <c r="BJ60" s="266"/>
    </row>
    <row r="61" spans="1:62" x14ac:dyDescent="0.25">
      <c r="A61" s="151"/>
      <c r="B61" s="151"/>
      <c r="C61" s="251"/>
      <c r="D61" s="152"/>
      <c r="E61" s="152"/>
      <c r="F61" s="152"/>
      <c r="G61" s="152"/>
      <c r="H61" s="152"/>
      <c r="I61" s="152"/>
      <c r="J61" s="152"/>
      <c r="K61" s="152"/>
      <c r="L61" s="152"/>
      <c r="M61" s="253"/>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257"/>
      <c r="AM61" s="265"/>
      <c r="AN61" s="266"/>
      <c r="AO61" s="258"/>
      <c r="AP61" s="265"/>
      <c r="AQ61" s="267"/>
      <c r="AR61" s="258"/>
      <c r="AS61" s="265"/>
      <c r="AT61" s="267"/>
      <c r="AU61" s="258"/>
      <c r="AV61" s="265"/>
      <c r="AW61" s="267"/>
      <c r="AX61" s="258"/>
      <c r="AY61" s="265"/>
      <c r="AZ61" s="267"/>
      <c r="BA61" s="258"/>
      <c r="BB61" s="265"/>
      <c r="BC61" s="267"/>
      <c r="BD61" s="267"/>
      <c r="BE61" s="267"/>
      <c r="BF61" s="267"/>
      <c r="BG61" s="267"/>
      <c r="BH61" s="267"/>
      <c r="BI61" s="267"/>
      <c r="BJ61" s="266"/>
    </row>
    <row r="62" spans="1:62" x14ac:dyDescent="0.25">
      <c r="A62" s="151"/>
      <c r="B62" s="151"/>
      <c r="C62" s="251"/>
      <c r="D62" s="152"/>
      <c r="E62" s="152"/>
      <c r="F62" s="152"/>
      <c r="G62" s="152"/>
      <c r="H62" s="152"/>
      <c r="I62" s="152"/>
      <c r="J62" s="152"/>
      <c r="K62" s="152"/>
      <c r="L62" s="152"/>
      <c r="M62" s="253"/>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257"/>
      <c r="AM62" s="265"/>
      <c r="AN62" s="266"/>
      <c r="AO62" s="258"/>
      <c r="AP62" s="265"/>
      <c r="AQ62" s="267"/>
      <c r="AR62" s="258"/>
      <c r="AS62" s="265"/>
      <c r="AT62" s="267"/>
      <c r="AU62" s="258"/>
      <c r="AV62" s="265"/>
      <c r="AW62" s="267"/>
      <c r="AX62" s="258"/>
      <c r="AY62" s="265"/>
      <c r="AZ62" s="267"/>
      <c r="BA62" s="258"/>
      <c r="BB62" s="265"/>
      <c r="BC62" s="267"/>
      <c r="BD62" s="267"/>
      <c r="BE62" s="267"/>
      <c r="BF62" s="267"/>
      <c r="BG62" s="267"/>
      <c r="BH62" s="267"/>
      <c r="BI62" s="267"/>
      <c r="BJ62" s="266"/>
    </row>
    <row r="63" spans="1:62" x14ac:dyDescent="0.25">
      <c r="A63" s="151"/>
      <c r="B63" s="151"/>
      <c r="C63" s="251"/>
      <c r="D63" s="152"/>
      <c r="E63" s="152"/>
      <c r="F63" s="152"/>
      <c r="G63" s="152"/>
      <c r="H63" s="152"/>
      <c r="I63" s="152"/>
      <c r="J63" s="152"/>
      <c r="K63" s="152"/>
      <c r="L63" s="152"/>
      <c r="M63" s="253"/>
      <c r="N63" s="152"/>
      <c r="O63" s="152"/>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257"/>
      <c r="AM63" s="265"/>
      <c r="AN63" s="266"/>
      <c r="AO63" s="258"/>
      <c r="AP63" s="265"/>
      <c r="AQ63" s="267"/>
      <c r="AR63" s="258"/>
      <c r="AS63" s="265"/>
      <c r="AT63" s="267"/>
      <c r="AU63" s="258"/>
      <c r="AV63" s="265"/>
      <c r="AW63" s="267"/>
      <c r="AX63" s="258"/>
      <c r="AY63" s="265"/>
      <c r="AZ63" s="267"/>
      <c r="BA63" s="258"/>
      <c r="BB63" s="265"/>
      <c r="BC63" s="267"/>
      <c r="BD63" s="267"/>
      <c r="BE63" s="267"/>
      <c r="BF63" s="267"/>
      <c r="BG63" s="267"/>
      <c r="BH63" s="267"/>
      <c r="BI63" s="267"/>
      <c r="BJ63" s="266"/>
    </row>
    <row r="64" spans="1:62" x14ac:dyDescent="0.25">
      <c r="A64" s="151"/>
      <c r="B64" s="151"/>
      <c r="C64" s="251"/>
      <c r="D64" s="152"/>
      <c r="E64" s="152"/>
      <c r="F64" s="152"/>
      <c r="G64" s="152"/>
      <c r="H64" s="152"/>
      <c r="I64" s="152"/>
      <c r="J64" s="152"/>
      <c r="K64" s="152"/>
      <c r="L64" s="152"/>
      <c r="M64" s="253"/>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257"/>
      <c r="AM64" s="265"/>
      <c r="AN64" s="266"/>
      <c r="AO64" s="258"/>
      <c r="AP64" s="265"/>
      <c r="AQ64" s="267"/>
      <c r="AR64" s="258"/>
      <c r="AS64" s="265"/>
      <c r="AT64" s="267"/>
      <c r="AU64" s="258"/>
      <c r="AV64" s="265"/>
      <c r="AW64" s="267"/>
      <c r="AX64" s="258"/>
      <c r="AY64" s="265"/>
      <c r="AZ64" s="267"/>
      <c r="BA64" s="258"/>
      <c r="BB64" s="265"/>
      <c r="BC64" s="267"/>
      <c r="BD64" s="267"/>
      <c r="BE64" s="267"/>
      <c r="BF64" s="267"/>
      <c r="BG64" s="267"/>
      <c r="BH64" s="267"/>
      <c r="BI64" s="267"/>
      <c r="BJ64" s="266"/>
    </row>
    <row r="65" spans="1:62" x14ac:dyDescent="0.25">
      <c r="A65" s="151"/>
      <c r="B65" s="151"/>
      <c r="C65" s="251"/>
      <c r="D65" s="152"/>
      <c r="E65" s="152"/>
      <c r="F65" s="152"/>
      <c r="G65" s="152"/>
      <c r="H65" s="152"/>
      <c r="I65" s="152"/>
      <c r="J65" s="152"/>
      <c r="K65" s="152"/>
      <c r="L65" s="152"/>
      <c r="M65" s="253"/>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257"/>
      <c r="AM65" s="265"/>
      <c r="AN65" s="266"/>
      <c r="AO65" s="258"/>
      <c r="AP65" s="265"/>
      <c r="AQ65" s="267"/>
      <c r="AR65" s="258"/>
      <c r="AS65" s="265"/>
      <c r="AT65" s="267"/>
      <c r="AU65" s="258"/>
      <c r="AV65" s="265"/>
      <c r="AW65" s="267"/>
      <c r="AX65" s="258"/>
      <c r="AY65" s="265"/>
      <c r="AZ65" s="267"/>
      <c r="BA65" s="258"/>
      <c r="BB65" s="265"/>
      <c r="BC65" s="267"/>
      <c r="BD65" s="267"/>
      <c r="BE65" s="267"/>
      <c r="BF65" s="267"/>
      <c r="BG65" s="267"/>
      <c r="BH65" s="267"/>
      <c r="BI65" s="267"/>
      <c r="BJ65" s="266"/>
    </row>
    <row r="66" spans="1:62" x14ac:dyDescent="0.25">
      <c r="A66" s="151"/>
      <c r="B66" s="151"/>
      <c r="C66" s="251"/>
      <c r="D66" s="152"/>
      <c r="E66" s="152"/>
      <c r="F66" s="152"/>
      <c r="G66" s="152"/>
      <c r="H66" s="152"/>
      <c r="I66" s="152"/>
      <c r="J66" s="152"/>
      <c r="K66" s="152"/>
      <c r="L66" s="152"/>
      <c r="M66" s="253"/>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257"/>
      <c r="AM66" s="265"/>
      <c r="AN66" s="266"/>
      <c r="AO66" s="258"/>
      <c r="AP66" s="265"/>
      <c r="AQ66" s="267"/>
      <c r="AR66" s="258"/>
      <c r="AS66" s="265"/>
      <c r="AT66" s="267"/>
      <c r="AU66" s="258"/>
      <c r="AV66" s="265"/>
      <c r="AW66" s="267"/>
      <c r="AX66" s="258"/>
      <c r="AY66" s="265"/>
      <c r="AZ66" s="267"/>
      <c r="BA66" s="258"/>
      <c r="BB66" s="265"/>
      <c r="BC66" s="267"/>
      <c r="BD66" s="267"/>
      <c r="BE66" s="267"/>
      <c r="BF66" s="267"/>
      <c r="BG66" s="267"/>
      <c r="BH66" s="267"/>
      <c r="BI66" s="267"/>
      <c r="BJ66" s="266"/>
    </row>
    <row r="67" spans="1:62" x14ac:dyDescent="0.25">
      <c r="A67" s="151"/>
      <c r="B67" s="151"/>
      <c r="C67" s="251"/>
      <c r="D67" s="152"/>
      <c r="E67" s="152"/>
      <c r="F67" s="152"/>
      <c r="G67" s="152"/>
      <c r="H67" s="152"/>
      <c r="I67" s="152"/>
      <c r="J67" s="152"/>
      <c r="K67" s="152"/>
      <c r="L67" s="152"/>
      <c r="M67" s="253"/>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2"/>
      <c r="AL67" s="257"/>
      <c r="AM67" s="265"/>
      <c r="AN67" s="266"/>
      <c r="AO67" s="258"/>
      <c r="AP67" s="265"/>
      <c r="AQ67" s="267"/>
      <c r="AR67" s="258"/>
      <c r="AS67" s="265"/>
      <c r="AT67" s="267"/>
      <c r="AU67" s="258"/>
      <c r="AV67" s="265"/>
      <c r="AW67" s="267"/>
      <c r="AX67" s="258"/>
      <c r="AY67" s="265"/>
      <c r="AZ67" s="267"/>
      <c r="BA67" s="258"/>
      <c r="BB67" s="265"/>
      <c r="BC67" s="267"/>
      <c r="BD67" s="267"/>
      <c r="BE67" s="267"/>
      <c r="BF67" s="267"/>
      <c r="BG67" s="267"/>
      <c r="BH67" s="267"/>
      <c r="BI67" s="267"/>
      <c r="BJ67" s="266"/>
    </row>
    <row r="68" spans="1:62" x14ac:dyDescent="0.25">
      <c r="A68" s="151"/>
      <c r="B68" s="151"/>
      <c r="C68" s="251"/>
      <c r="D68" s="152"/>
      <c r="E68" s="152"/>
      <c r="F68" s="152"/>
      <c r="G68" s="152"/>
      <c r="H68" s="152"/>
      <c r="I68" s="152"/>
      <c r="J68" s="152"/>
      <c r="K68" s="152"/>
      <c r="L68" s="152"/>
      <c r="M68" s="253"/>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2"/>
      <c r="AL68" s="257"/>
      <c r="AM68" s="265"/>
      <c r="AN68" s="266"/>
      <c r="AO68" s="258"/>
      <c r="AP68" s="265"/>
      <c r="AQ68" s="267"/>
      <c r="AR68" s="258"/>
      <c r="AS68" s="265"/>
      <c r="AT68" s="267"/>
      <c r="AU68" s="258"/>
      <c r="AV68" s="265"/>
      <c r="AW68" s="267"/>
      <c r="AX68" s="258"/>
      <c r="AY68" s="265"/>
      <c r="AZ68" s="267"/>
      <c r="BA68" s="258"/>
      <c r="BB68" s="265"/>
      <c r="BC68" s="267"/>
      <c r="BD68" s="267"/>
      <c r="BE68" s="267"/>
      <c r="BF68" s="267"/>
      <c r="BG68" s="267"/>
      <c r="BH68" s="267"/>
      <c r="BI68" s="267"/>
      <c r="BJ68" s="266"/>
    </row>
    <row r="69" spans="1:62" x14ac:dyDescent="0.25">
      <c r="A69" s="151"/>
      <c r="B69" s="151"/>
      <c r="C69" s="251"/>
      <c r="D69" s="152"/>
      <c r="E69" s="152"/>
      <c r="F69" s="152"/>
      <c r="G69" s="152"/>
      <c r="H69" s="152"/>
      <c r="I69" s="152"/>
      <c r="J69" s="152"/>
      <c r="K69" s="152"/>
      <c r="L69" s="152"/>
      <c r="M69" s="253"/>
      <c r="N69" s="152"/>
      <c r="O69" s="152"/>
      <c r="P69" s="152"/>
      <c r="Q69" s="152"/>
      <c r="R69" s="152"/>
      <c r="S69" s="152"/>
      <c r="T69" s="152"/>
      <c r="U69" s="152"/>
      <c r="V69" s="152"/>
      <c r="W69" s="152"/>
      <c r="X69" s="152"/>
      <c r="Y69" s="152"/>
      <c r="Z69" s="152"/>
      <c r="AA69" s="152"/>
      <c r="AB69" s="152"/>
      <c r="AC69" s="152"/>
      <c r="AD69" s="152"/>
      <c r="AE69" s="152"/>
      <c r="AF69" s="152"/>
      <c r="AG69" s="152"/>
      <c r="AH69" s="152"/>
      <c r="AI69" s="152"/>
      <c r="AJ69" s="152"/>
      <c r="AK69" s="152"/>
      <c r="AL69" s="257"/>
      <c r="AM69" s="265"/>
      <c r="AN69" s="266"/>
      <c r="AO69" s="258"/>
      <c r="AP69" s="265"/>
      <c r="AQ69" s="267"/>
      <c r="AR69" s="258"/>
      <c r="AS69" s="265"/>
      <c r="AT69" s="267"/>
      <c r="AU69" s="258"/>
      <c r="AV69" s="265"/>
      <c r="AW69" s="267"/>
      <c r="AX69" s="258"/>
      <c r="AY69" s="265"/>
      <c r="AZ69" s="267"/>
      <c r="BA69" s="258"/>
      <c r="BB69" s="265"/>
      <c r="BC69" s="267"/>
      <c r="BD69" s="267"/>
      <c r="BE69" s="267"/>
      <c r="BF69" s="267"/>
      <c r="BG69" s="267"/>
      <c r="BH69" s="267"/>
      <c r="BI69" s="267"/>
      <c r="BJ69" s="266"/>
    </row>
    <row r="70" spans="1:62" x14ac:dyDescent="0.25">
      <c r="A70" s="151"/>
      <c r="B70" s="151"/>
      <c r="C70" s="251"/>
      <c r="D70" s="152"/>
      <c r="E70" s="152"/>
      <c r="F70" s="152"/>
      <c r="G70" s="152"/>
      <c r="H70" s="152"/>
      <c r="I70" s="152"/>
      <c r="J70" s="152"/>
      <c r="K70" s="152"/>
      <c r="L70" s="152"/>
      <c r="M70" s="253"/>
      <c r="N70" s="152"/>
      <c r="O70" s="152"/>
      <c r="P70" s="152"/>
      <c r="Q70" s="152"/>
      <c r="R70" s="152"/>
      <c r="S70" s="152"/>
      <c r="T70" s="152"/>
      <c r="U70" s="152"/>
      <c r="V70" s="152"/>
      <c r="W70" s="152"/>
      <c r="X70" s="152"/>
      <c r="Y70" s="152"/>
      <c r="Z70" s="152"/>
      <c r="AA70" s="152"/>
      <c r="AB70" s="152"/>
      <c r="AC70" s="152"/>
      <c r="AD70" s="152"/>
      <c r="AE70" s="152"/>
      <c r="AF70" s="152"/>
      <c r="AG70" s="152"/>
      <c r="AH70" s="152"/>
      <c r="AI70" s="152"/>
      <c r="AJ70" s="152"/>
      <c r="AK70" s="152"/>
      <c r="AL70" s="257"/>
      <c r="AM70" s="265"/>
      <c r="AN70" s="266"/>
      <c r="AO70" s="258"/>
      <c r="AP70" s="265"/>
      <c r="AQ70" s="267"/>
      <c r="AR70" s="258"/>
      <c r="AS70" s="265"/>
      <c r="AT70" s="267"/>
      <c r="AU70" s="258"/>
      <c r="AV70" s="265"/>
      <c r="AW70" s="267"/>
      <c r="AX70" s="258"/>
      <c r="AY70" s="265"/>
      <c r="AZ70" s="267"/>
      <c r="BA70" s="258"/>
      <c r="BB70" s="265"/>
      <c r="BC70" s="267"/>
      <c r="BD70" s="267"/>
      <c r="BE70" s="267"/>
      <c r="BF70" s="267"/>
      <c r="BG70" s="267"/>
      <c r="BH70" s="267"/>
      <c r="BI70" s="267"/>
      <c r="BJ70" s="266"/>
    </row>
    <row r="71" spans="1:62" x14ac:dyDescent="0.25">
      <c r="A71" s="151"/>
      <c r="B71" s="151"/>
      <c r="C71" s="251"/>
      <c r="D71" s="152"/>
      <c r="E71" s="152"/>
      <c r="F71" s="152"/>
      <c r="G71" s="152"/>
      <c r="H71" s="152"/>
      <c r="I71" s="152"/>
      <c r="J71" s="152"/>
      <c r="K71" s="152"/>
      <c r="L71" s="152"/>
      <c r="M71" s="253"/>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257"/>
      <c r="AM71" s="265"/>
      <c r="AN71" s="266"/>
      <c r="AO71" s="258"/>
      <c r="AP71" s="265"/>
      <c r="AQ71" s="267"/>
      <c r="AR71" s="258"/>
      <c r="AS71" s="265"/>
      <c r="AT71" s="267"/>
      <c r="AU71" s="258"/>
      <c r="AV71" s="265"/>
      <c r="AW71" s="267"/>
      <c r="AX71" s="258"/>
      <c r="AY71" s="265"/>
      <c r="AZ71" s="267"/>
      <c r="BA71" s="258"/>
      <c r="BB71" s="265"/>
      <c r="BC71" s="267"/>
      <c r="BD71" s="267"/>
      <c r="BE71" s="267"/>
      <c r="BF71" s="267"/>
      <c r="BG71" s="267"/>
      <c r="BH71" s="267"/>
      <c r="BI71" s="267"/>
      <c r="BJ71" s="266"/>
    </row>
    <row r="72" spans="1:62" x14ac:dyDescent="0.25">
      <c r="A72" s="151"/>
      <c r="B72" s="151"/>
      <c r="C72" s="251"/>
      <c r="D72" s="152"/>
      <c r="E72" s="152"/>
      <c r="F72" s="152"/>
      <c r="G72" s="152"/>
      <c r="H72" s="152"/>
      <c r="I72" s="152"/>
      <c r="J72" s="152"/>
      <c r="K72" s="152"/>
      <c r="L72" s="152"/>
      <c r="M72" s="253"/>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257"/>
      <c r="AM72" s="265"/>
      <c r="AN72" s="266"/>
      <c r="AO72" s="258"/>
      <c r="AP72" s="265"/>
      <c r="AQ72" s="267"/>
      <c r="AR72" s="258"/>
      <c r="AS72" s="265"/>
      <c r="AT72" s="267"/>
      <c r="AU72" s="258"/>
      <c r="AV72" s="265"/>
      <c r="AW72" s="267"/>
      <c r="AX72" s="258"/>
      <c r="AY72" s="265"/>
      <c r="AZ72" s="267"/>
      <c r="BA72" s="258"/>
      <c r="BB72" s="265"/>
      <c r="BC72" s="267"/>
      <c r="BD72" s="267"/>
      <c r="BE72" s="267"/>
      <c r="BF72" s="267"/>
      <c r="BG72" s="267"/>
      <c r="BH72" s="267"/>
      <c r="BI72" s="267"/>
      <c r="BJ72" s="266"/>
    </row>
    <row r="73" spans="1:62" x14ac:dyDescent="0.25">
      <c r="A73" s="151"/>
      <c r="B73" s="151"/>
      <c r="C73" s="251"/>
      <c r="D73" s="152"/>
      <c r="E73" s="152"/>
      <c r="F73" s="152"/>
      <c r="G73" s="152"/>
      <c r="H73" s="152"/>
      <c r="I73" s="152"/>
      <c r="J73" s="152"/>
      <c r="K73" s="152"/>
      <c r="L73" s="152"/>
      <c r="M73" s="253"/>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257"/>
      <c r="AM73" s="265"/>
      <c r="AN73" s="266"/>
      <c r="AO73" s="258"/>
      <c r="AP73" s="265"/>
      <c r="AQ73" s="267"/>
      <c r="AR73" s="258"/>
      <c r="AS73" s="265"/>
      <c r="AT73" s="267"/>
      <c r="AU73" s="258"/>
      <c r="AV73" s="265"/>
      <c r="AW73" s="267"/>
      <c r="AX73" s="258"/>
      <c r="AY73" s="265"/>
      <c r="AZ73" s="267"/>
      <c r="BA73" s="258"/>
      <c r="BB73" s="265"/>
      <c r="BC73" s="267"/>
      <c r="BD73" s="267"/>
      <c r="BE73" s="267"/>
      <c r="BF73" s="267"/>
      <c r="BG73" s="267"/>
      <c r="BH73" s="267"/>
      <c r="BI73" s="267"/>
      <c r="BJ73" s="266"/>
    </row>
    <row r="74" spans="1:62" x14ac:dyDescent="0.25">
      <c r="A74" s="151"/>
      <c r="B74" s="151"/>
      <c r="C74" s="251"/>
      <c r="D74" s="152"/>
      <c r="E74" s="152"/>
      <c r="F74" s="152"/>
      <c r="G74" s="152"/>
      <c r="H74" s="152"/>
      <c r="I74" s="152"/>
      <c r="J74" s="152"/>
      <c r="K74" s="152"/>
      <c r="L74" s="152"/>
      <c r="M74" s="253"/>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257"/>
      <c r="AM74" s="265"/>
      <c r="AN74" s="266"/>
      <c r="AO74" s="258"/>
      <c r="AP74" s="265"/>
      <c r="AQ74" s="267"/>
      <c r="AR74" s="258"/>
      <c r="AS74" s="265"/>
      <c r="AT74" s="267"/>
      <c r="AU74" s="258"/>
      <c r="AV74" s="265"/>
      <c r="AW74" s="267"/>
      <c r="AX74" s="258"/>
      <c r="AY74" s="265"/>
      <c r="AZ74" s="267"/>
      <c r="BA74" s="258"/>
      <c r="BB74" s="265"/>
      <c r="BC74" s="267"/>
      <c r="BD74" s="267"/>
      <c r="BE74" s="267"/>
      <c r="BF74" s="267"/>
      <c r="BG74" s="267"/>
      <c r="BH74" s="267"/>
      <c r="BI74" s="267"/>
      <c r="BJ74" s="266"/>
    </row>
    <row r="75" spans="1:62" x14ac:dyDescent="0.25">
      <c r="A75" s="151"/>
      <c r="B75" s="151"/>
      <c r="C75" s="251"/>
      <c r="D75" s="152"/>
      <c r="E75" s="152"/>
      <c r="F75" s="152"/>
      <c r="G75" s="152"/>
      <c r="H75" s="152"/>
      <c r="I75" s="152"/>
      <c r="J75" s="152"/>
      <c r="K75" s="152"/>
      <c r="L75" s="152"/>
      <c r="M75" s="253"/>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257"/>
      <c r="AM75" s="265"/>
      <c r="AN75" s="266"/>
      <c r="AO75" s="258"/>
      <c r="AP75" s="265"/>
      <c r="AQ75" s="267"/>
      <c r="AR75" s="258"/>
      <c r="AS75" s="265"/>
      <c r="AT75" s="267"/>
      <c r="AU75" s="258"/>
      <c r="AV75" s="265"/>
      <c r="AW75" s="267"/>
      <c r="AX75" s="258"/>
      <c r="AY75" s="265"/>
      <c r="AZ75" s="267"/>
      <c r="BA75" s="258"/>
      <c r="BB75" s="265"/>
      <c r="BC75" s="267"/>
      <c r="BD75" s="267"/>
      <c r="BE75" s="267"/>
      <c r="BF75" s="267"/>
      <c r="BG75" s="267"/>
      <c r="BH75" s="267"/>
      <c r="BI75" s="267"/>
      <c r="BJ75" s="266"/>
    </row>
    <row r="76" spans="1:62" x14ac:dyDescent="0.25">
      <c r="A76" s="151"/>
      <c r="B76" s="151"/>
      <c r="C76" s="251"/>
      <c r="D76" s="152"/>
      <c r="E76" s="152"/>
      <c r="F76" s="152"/>
      <c r="G76" s="152"/>
      <c r="H76" s="152"/>
      <c r="I76" s="152"/>
      <c r="J76" s="152"/>
      <c r="K76" s="152"/>
      <c r="L76" s="152"/>
      <c r="M76" s="253"/>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257"/>
      <c r="AM76" s="265"/>
      <c r="AN76" s="266"/>
      <c r="AO76" s="258"/>
      <c r="AP76" s="265"/>
      <c r="AQ76" s="267"/>
      <c r="AR76" s="258"/>
      <c r="AS76" s="265"/>
      <c r="AT76" s="267"/>
      <c r="AU76" s="258"/>
      <c r="AV76" s="265"/>
      <c r="AW76" s="267"/>
      <c r="AX76" s="258"/>
      <c r="AY76" s="265"/>
      <c r="AZ76" s="267"/>
      <c r="BA76" s="258"/>
      <c r="BB76" s="265"/>
      <c r="BC76" s="267"/>
      <c r="BD76" s="267"/>
      <c r="BE76" s="267"/>
      <c r="BF76" s="267"/>
      <c r="BG76" s="267"/>
      <c r="BH76" s="267"/>
      <c r="BI76" s="267"/>
      <c r="BJ76" s="266"/>
    </row>
    <row r="77" spans="1:62" x14ac:dyDescent="0.25">
      <c r="A77" s="151"/>
      <c r="B77" s="151"/>
      <c r="C77" s="251"/>
      <c r="D77" s="152"/>
      <c r="E77" s="152"/>
      <c r="F77" s="152"/>
      <c r="G77" s="152"/>
      <c r="H77" s="152"/>
      <c r="I77" s="152"/>
      <c r="J77" s="152"/>
      <c r="K77" s="152"/>
      <c r="L77" s="152"/>
      <c r="M77" s="253"/>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257"/>
      <c r="AM77" s="265"/>
      <c r="AN77" s="266"/>
      <c r="AO77" s="258"/>
      <c r="AP77" s="265"/>
      <c r="AQ77" s="267"/>
      <c r="AR77" s="258"/>
      <c r="AS77" s="265"/>
      <c r="AT77" s="267"/>
      <c r="AU77" s="258"/>
      <c r="AV77" s="265"/>
      <c r="AW77" s="267"/>
      <c r="AX77" s="258"/>
      <c r="AY77" s="265"/>
      <c r="AZ77" s="267"/>
      <c r="BA77" s="258"/>
      <c r="BB77" s="265"/>
      <c r="BC77" s="267"/>
      <c r="BD77" s="267"/>
      <c r="BE77" s="267"/>
      <c r="BF77" s="267"/>
      <c r="BG77" s="267"/>
      <c r="BH77" s="267"/>
      <c r="BI77" s="267"/>
      <c r="BJ77" s="266"/>
    </row>
    <row r="78" spans="1:62" x14ac:dyDescent="0.25">
      <c r="A78" s="151"/>
      <c r="B78" s="151"/>
      <c r="C78" s="251"/>
      <c r="D78" s="152"/>
      <c r="E78" s="152"/>
      <c r="F78" s="152"/>
      <c r="G78" s="152"/>
      <c r="H78" s="152"/>
      <c r="I78" s="152"/>
      <c r="J78" s="152"/>
      <c r="K78" s="152"/>
      <c r="L78" s="152"/>
      <c r="M78" s="253"/>
      <c r="N78" s="152"/>
      <c r="O78" s="152"/>
      <c r="P78" s="152"/>
      <c r="Q78" s="152"/>
      <c r="R78" s="152"/>
      <c r="S78" s="152"/>
      <c r="T78" s="152"/>
      <c r="U78" s="152"/>
      <c r="V78" s="152"/>
      <c r="W78" s="152"/>
      <c r="X78" s="152"/>
      <c r="Y78" s="152"/>
      <c r="Z78" s="152"/>
      <c r="AA78" s="152"/>
      <c r="AB78" s="152"/>
      <c r="AC78" s="152"/>
      <c r="AD78" s="152"/>
      <c r="AE78" s="152"/>
      <c r="AF78" s="152"/>
      <c r="AG78" s="152"/>
      <c r="AH78" s="152"/>
      <c r="AI78" s="152"/>
      <c r="AJ78" s="152"/>
      <c r="AK78" s="152"/>
      <c r="AL78" s="257"/>
      <c r="AM78" s="265"/>
      <c r="AN78" s="266"/>
      <c r="AO78" s="258"/>
      <c r="AP78" s="265"/>
      <c r="AQ78" s="267"/>
      <c r="AR78" s="258"/>
      <c r="AS78" s="265"/>
      <c r="AT78" s="267"/>
      <c r="AU78" s="258"/>
      <c r="AV78" s="265"/>
      <c r="AW78" s="267"/>
      <c r="AX78" s="258"/>
      <c r="AY78" s="265"/>
      <c r="AZ78" s="267"/>
      <c r="BA78" s="258"/>
      <c r="BB78" s="265"/>
      <c r="BC78" s="267"/>
      <c r="BD78" s="267"/>
      <c r="BE78" s="267"/>
      <c r="BF78" s="267"/>
      <c r="BG78" s="267"/>
      <c r="BH78" s="267"/>
      <c r="BI78" s="267"/>
      <c r="BJ78" s="266"/>
    </row>
    <row r="79" spans="1:62" x14ac:dyDescent="0.25">
      <c r="A79" s="151"/>
      <c r="B79" s="151"/>
      <c r="C79" s="251"/>
      <c r="D79" s="152"/>
      <c r="E79" s="152"/>
      <c r="F79" s="152"/>
      <c r="G79" s="152"/>
      <c r="H79" s="152"/>
      <c r="I79" s="152"/>
      <c r="J79" s="152"/>
      <c r="K79" s="152"/>
      <c r="L79" s="152"/>
      <c r="M79" s="253"/>
      <c r="N79" s="152"/>
      <c r="O79" s="152"/>
      <c r="P79" s="152"/>
      <c r="Q79" s="152"/>
      <c r="R79" s="152"/>
      <c r="S79" s="152"/>
      <c r="T79" s="152"/>
      <c r="U79" s="152"/>
      <c r="V79" s="152"/>
      <c r="W79" s="152"/>
      <c r="X79" s="152"/>
      <c r="Y79" s="152"/>
      <c r="Z79" s="152"/>
      <c r="AA79" s="152"/>
      <c r="AB79" s="152"/>
      <c r="AC79" s="152"/>
      <c r="AD79" s="152"/>
      <c r="AE79" s="152"/>
      <c r="AF79" s="152"/>
      <c r="AG79" s="152"/>
      <c r="AH79" s="152"/>
      <c r="AI79" s="152"/>
      <c r="AJ79" s="152"/>
      <c r="AK79" s="152"/>
      <c r="AL79" s="257"/>
      <c r="AM79" s="265"/>
      <c r="AN79" s="266"/>
      <c r="AO79" s="258"/>
      <c r="AP79" s="265"/>
      <c r="AQ79" s="267"/>
      <c r="AR79" s="258"/>
      <c r="AS79" s="265"/>
      <c r="AT79" s="267"/>
      <c r="AU79" s="258"/>
      <c r="AV79" s="265"/>
      <c r="AW79" s="267"/>
      <c r="AX79" s="258"/>
      <c r="AY79" s="265"/>
      <c r="AZ79" s="267"/>
      <c r="BA79" s="258"/>
      <c r="BB79" s="265"/>
      <c r="BC79" s="267"/>
      <c r="BD79" s="267"/>
      <c r="BE79" s="267"/>
      <c r="BF79" s="267"/>
      <c r="BG79" s="267"/>
      <c r="BH79" s="267"/>
      <c r="BI79" s="267"/>
      <c r="BJ79" s="266"/>
    </row>
    <row r="80" spans="1:62" x14ac:dyDescent="0.25">
      <c r="A80" s="151"/>
      <c r="B80" s="151"/>
      <c r="C80" s="251"/>
      <c r="D80" s="152"/>
      <c r="E80" s="152"/>
      <c r="F80" s="152"/>
      <c r="G80" s="152"/>
      <c r="H80" s="152"/>
      <c r="I80" s="152"/>
      <c r="J80" s="152"/>
      <c r="K80" s="152"/>
      <c r="L80" s="152"/>
      <c r="M80" s="253"/>
      <c r="N80" s="152"/>
      <c r="O80" s="152"/>
      <c r="P80" s="152"/>
      <c r="Q80" s="152"/>
      <c r="R80" s="152"/>
      <c r="S80" s="152"/>
      <c r="T80" s="152"/>
      <c r="U80" s="152"/>
      <c r="V80" s="152"/>
      <c r="W80" s="152"/>
      <c r="X80" s="152"/>
      <c r="Y80" s="152"/>
      <c r="Z80" s="152"/>
      <c r="AA80" s="152"/>
      <c r="AB80" s="152"/>
      <c r="AC80" s="152"/>
      <c r="AD80" s="152"/>
      <c r="AE80" s="152"/>
      <c r="AF80" s="152"/>
      <c r="AG80" s="152"/>
      <c r="AH80" s="152"/>
      <c r="AI80" s="152"/>
      <c r="AJ80" s="152"/>
      <c r="AK80" s="152"/>
      <c r="AL80" s="257"/>
      <c r="AM80" s="265"/>
      <c r="AN80" s="266"/>
      <c r="AO80" s="258"/>
      <c r="AP80" s="265"/>
      <c r="AQ80" s="267"/>
      <c r="AR80" s="258"/>
      <c r="AS80" s="265"/>
      <c r="AT80" s="267"/>
      <c r="AU80" s="258"/>
      <c r="AV80" s="265"/>
      <c r="AW80" s="267"/>
      <c r="AX80" s="258"/>
      <c r="AY80" s="265"/>
      <c r="AZ80" s="267"/>
      <c r="BA80" s="258"/>
      <c r="BB80" s="265"/>
      <c r="BC80" s="267"/>
      <c r="BD80" s="267"/>
      <c r="BE80" s="267"/>
      <c r="BF80" s="267"/>
      <c r="BG80" s="267"/>
      <c r="BH80" s="267"/>
      <c r="BI80" s="267"/>
      <c r="BJ80" s="266"/>
    </row>
    <row r="81" spans="1:62" x14ac:dyDescent="0.25">
      <c r="A81" s="151"/>
      <c r="B81" s="151"/>
      <c r="C81" s="251"/>
      <c r="D81" s="152"/>
      <c r="E81" s="152"/>
      <c r="F81" s="152"/>
      <c r="G81" s="152"/>
      <c r="H81" s="152"/>
      <c r="I81" s="152"/>
      <c r="J81" s="152"/>
      <c r="K81" s="152"/>
      <c r="L81" s="152"/>
      <c r="M81" s="253"/>
      <c r="N81" s="152"/>
      <c r="O81" s="152"/>
      <c r="P81" s="152"/>
      <c r="Q81" s="152"/>
      <c r="R81" s="152"/>
      <c r="S81" s="152"/>
      <c r="T81" s="152"/>
      <c r="U81" s="152"/>
      <c r="V81" s="152"/>
      <c r="W81" s="152"/>
      <c r="X81" s="152"/>
      <c r="Y81" s="152"/>
      <c r="Z81" s="152"/>
      <c r="AA81" s="152"/>
      <c r="AB81" s="152"/>
      <c r="AC81" s="152"/>
      <c r="AD81" s="152"/>
      <c r="AE81" s="152"/>
      <c r="AF81" s="152"/>
      <c r="AG81" s="152"/>
      <c r="AH81" s="152"/>
      <c r="AI81" s="152"/>
      <c r="AJ81" s="152"/>
      <c r="AK81" s="152"/>
      <c r="AL81" s="257"/>
      <c r="AM81" s="265"/>
      <c r="AN81" s="266"/>
      <c r="AO81" s="258"/>
      <c r="AP81" s="265"/>
      <c r="AQ81" s="267"/>
      <c r="AR81" s="258"/>
      <c r="AS81" s="265"/>
      <c r="AT81" s="267"/>
      <c r="AU81" s="258"/>
      <c r="AV81" s="265"/>
      <c r="AW81" s="267"/>
      <c r="AX81" s="258"/>
      <c r="AY81" s="265"/>
      <c r="AZ81" s="267"/>
      <c r="BA81" s="258"/>
      <c r="BB81" s="265"/>
      <c r="BC81" s="267"/>
      <c r="BD81" s="267"/>
      <c r="BE81" s="267"/>
      <c r="BF81" s="267"/>
      <c r="BG81" s="267"/>
      <c r="BH81" s="267"/>
      <c r="BI81" s="267"/>
      <c r="BJ81" s="266"/>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Readiness Tool</vt:lpstr>
      <vt:lpstr>Glossary</vt:lpstr>
      <vt:lpstr>Score &amp; Report</vt:lpstr>
      <vt:lpstr>Workings 2.0</vt:lpstr>
      <vt:lpstr>Data Input Tab</vt:lpstr>
      <vt:lpstr>'Readiness Tool'!Print_Area</vt:lpstr>
      <vt:lpstr>'Score &amp; Report'!Print_Area</vt:lpstr>
      <vt:lpstr>'Readiness Tool'!Print_Titles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 Deborah</dc:creator>
  <cp:lastModifiedBy>Zaman, Farhin</cp:lastModifiedBy>
  <cp:lastPrinted>2017-08-14T18:54:40Z</cp:lastPrinted>
  <dcterms:created xsi:type="dcterms:W3CDTF">2016-06-01T18:57:44Z</dcterms:created>
  <dcterms:modified xsi:type="dcterms:W3CDTF">2018-08-15T14:54:18Z</dcterms:modified>
</cp:coreProperties>
</file>